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35" activeTab="2"/>
  </bookViews>
  <sheets>
    <sheet name="Crop Estimate" sheetId="1" r:id="rId1"/>
    <sheet name="Balance Sheet 12 Months" sheetId="2" r:id="rId2"/>
    <sheet name="Monthly Balance Sheet" sheetId="3" r:id="rId3"/>
    <sheet name="Balance Sheet - 12 Months" sheetId="4" state="hidden" r:id="rId4"/>
    <sheet name="Stock as on 30.09.18" sheetId="5" state="hidden" r:id="rId5"/>
  </sheets>
  <definedNames>
    <definedName name="OLE_LINK1" localSheetId="0">'Crop Estimate'!$A$11</definedName>
    <definedName name="_xlnm.Print_Area" localSheetId="1">'Balance Sheet 12 Months'!$A$1:$E$29</definedName>
    <definedName name="_xlnm.Print_Area" localSheetId="0">'Crop Estimate'!$A$2:$N$37</definedName>
  </definedNames>
  <calcPr fullCalcOnLoad="1"/>
</workbook>
</file>

<file path=xl/sharedStrings.xml><?xml version="1.0" encoding="utf-8"?>
<sst xmlns="http://schemas.openxmlformats.org/spreadsheetml/2006/main" count="134" uniqueCount="100">
  <si>
    <t>COTTON ASSOCIATION OF INDIA</t>
  </si>
  <si>
    <t>Crop</t>
  </si>
  <si>
    <t>(in lakh b/s)</t>
  </si>
  <si>
    <t>(in’000 Tons)</t>
  </si>
  <si>
    <t>Punjab</t>
  </si>
  <si>
    <t>Haryana</t>
  </si>
  <si>
    <t>Upper Rajasthan</t>
  </si>
  <si>
    <t>Lower Rajasthan</t>
  </si>
  <si>
    <t>Total North Zone</t>
  </si>
  <si>
    <t>Gujarat</t>
  </si>
  <si>
    <t>Maharashtra</t>
  </si>
  <si>
    <t>Madhya Pradesh</t>
  </si>
  <si>
    <t>Total Central Zone</t>
  </si>
  <si>
    <t>Karnataka</t>
  </si>
  <si>
    <t>Tamil Nadu</t>
  </si>
  <si>
    <t>Total South Zone</t>
  </si>
  <si>
    <t>Orissa</t>
  </si>
  <si>
    <t>Others</t>
  </si>
  <si>
    <t>Grand Total</t>
  </si>
  <si>
    <t>Details</t>
  </si>
  <si>
    <t>Supply</t>
  </si>
  <si>
    <t>Opening Stock</t>
  </si>
  <si>
    <t>Imports</t>
  </si>
  <si>
    <t>Total Supply</t>
  </si>
  <si>
    <t>Demand</t>
  </si>
  <si>
    <t>Mill Consumption</t>
  </si>
  <si>
    <t>Consumption by SSI Units</t>
  </si>
  <si>
    <t>Non- Mill Consumption</t>
  </si>
  <si>
    <t>State</t>
  </si>
  <si>
    <t xml:space="preserve"> </t>
  </si>
  <si>
    <t>Total</t>
  </si>
  <si>
    <t>Pressed (in lakh b/s of 170 kgs each)</t>
  </si>
  <si>
    <t>Loose  (in lakh b/s of 170 kgs each)</t>
  </si>
  <si>
    <t>(in lakh b/s of 170 kgs each)</t>
  </si>
  <si>
    <t xml:space="preserve">Total </t>
  </si>
  <si>
    <t>Closing Stock</t>
  </si>
  <si>
    <t>Telangana</t>
  </si>
  <si>
    <t>Andhra Pradesh</t>
  </si>
  <si>
    <t xml:space="preserve">                    COTTON ASSOCIATION OF INDIA</t>
  </si>
  <si>
    <t>Total  Domestic Demand</t>
  </si>
  <si>
    <t xml:space="preserve">   Available Surplus</t>
  </si>
  <si>
    <t xml:space="preserve">   Exports</t>
  </si>
  <si>
    <t>for the season 2017-18</t>
  </si>
  <si>
    <t>(in lakh b/s of 170 kg)</t>
  </si>
  <si>
    <t>(in '000 Tons)</t>
  </si>
  <si>
    <t>Opening Stock as on 01.10.2017</t>
  </si>
  <si>
    <t>Stock with Mills</t>
  </si>
  <si>
    <t>Total Available</t>
  </si>
  <si>
    <t>AS PER COTTON ASSOCIATION OF INDIA</t>
  </si>
  <si>
    <t>(Figures in lakh bales of  170 kg.)</t>
  </si>
  <si>
    <t>STATE</t>
  </si>
  <si>
    <t>GINNERS</t>
  </si>
  <si>
    <t>MNC</t>
  </si>
  <si>
    <t>CCI</t>
  </si>
  <si>
    <t>TOTAL</t>
  </si>
  <si>
    <t>GUJARAT</t>
  </si>
  <si>
    <t>NORTH</t>
  </si>
  <si>
    <t>MAHARASHTRA</t>
  </si>
  <si>
    <t>TELANGANA</t>
  </si>
  <si>
    <t>KARNATAKA</t>
  </si>
  <si>
    <t>ANDHRA PRADESH</t>
  </si>
  <si>
    <t>MADHYA PRADESH</t>
  </si>
  <si>
    <t>ORISSA</t>
  </si>
  <si>
    <t>NIL</t>
  </si>
  <si>
    <t>Stock with CCI, MNCs &amp; Ginners</t>
  </si>
  <si>
    <t>Balance Sheet of 12months i.e. from 1.10.2017 to 30.09.2018</t>
  </si>
  <si>
    <t>Arrivals upto 30.09.2018</t>
  </si>
  <si>
    <t>Imports upto 30.09.2018</t>
  </si>
  <si>
    <t>Consumption (27 Lakhs X 12 months)</t>
  </si>
  <si>
    <t>Export Shipment upto 30.09.2018</t>
  </si>
  <si>
    <t>STOCK ON 30.09.2018</t>
  </si>
  <si>
    <t xml:space="preserve"> (in lakh b/s of 170 kgs each)</t>
  </si>
  <si>
    <t>2019-20</t>
  </si>
  <si>
    <t>*</t>
  </si>
  <si>
    <t>(in running b/s of 160 kgs. each)</t>
  </si>
  <si>
    <t xml:space="preserve">                 INDIAN COTTON CROP ESTIMATE FOR THE SEASON 2019-20 AND 2020-21</t>
  </si>
  <si>
    <t>2020-21</t>
  </si>
  <si>
    <t>INDIAN COTTON BALANCE SHEET FOR THE SEASON 2019-20 AND 2020-21</t>
  </si>
  <si>
    <t xml:space="preserve">Consumption </t>
  </si>
  <si>
    <t>Stock with CCI, Maha. Fedn., MCX, MNCs &amp; Ginners</t>
  </si>
  <si>
    <t>for the season 2020-21</t>
  </si>
  <si>
    <t>Opening Stock as on 01.10.2020</t>
  </si>
  <si>
    <t>MCX</t>
  </si>
  <si>
    <t>MNCs</t>
  </si>
  <si>
    <t xml:space="preserve">*125.00 </t>
  </si>
  <si>
    <t>One time adjustment of 17.50 lakh bales made in the Opening stock i.e. 107.50 lakh bales to 125.00 lakh bales  by the CAI Statistics Committee in the meeting held on 6th January 2021.</t>
  </si>
  <si>
    <t>Ginners</t>
  </si>
  <si>
    <t xml:space="preserve">                         Estimated as on 28th February 2021</t>
  </si>
  <si>
    <t>Arrivals As on                                         28th February 2021</t>
  </si>
  <si>
    <t>Estimated as on 28th February 2021</t>
  </si>
  <si>
    <t>Balance Sheet of 5 months i.e. from 1.10.2020 to 28.02.2021</t>
  </si>
  <si>
    <t>Arrivals upto 28.02.2021</t>
  </si>
  <si>
    <t>Imports upto  28.02.2021</t>
  </si>
  <si>
    <t>Export Shipments upto 28.02.2021</t>
  </si>
  <si>
    <t>Details of Stock with CCI, Maha. Fedn., MCX, MNCs, Ginners &amp; Traders As on 28.02.2021</t>
  </si>
  <si>
    <t>Traders/Exporters</t>
  </si>
  <si>
    <t>CCI Cotton Sold but not delivered</t>
  </si>
  <si>
    <t>Maharashtra Fedn. Cotton Sold but not delivered</t>
  </si>
  <si>
    <t>CCI (Unsold Stock)</t>
  </si>
  <si>
    <t>Maharashtra Fedn. (Unsold Stock)</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</si>
</sst>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Red]0.000"/>
    <numFmt numFmtId="180" formatCode="0.0000;[Red]0.0000"/>
  </numFmts>
  <fonts count="73">
    <font>
      <sz val="11"/>
      <color theme="1"/>
      <name val="Calibri"/>
      <family val="2"/>
    </font>
    <font>
      <sz val="11"/>
      <color indexed="8"/>
      <name val="Calibri"/>
      <family val="2"/>
    </font>
    <font>
      <sz val="11"/>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5"/>
      <color indexed="8"/>
      <name val="Times New Roman"/>
      <family val="1"/>
    </font>
    <font>
      <sz val="16"/>
      <color indexed="8"/>
      <name val="Times New Roman"/>
      <family val="1"/>
    </font>
    <font>
      <b/>
      <sz val="16"/>
      <color indexed="8"/>
      <name val="Times New Roman"/>
      <family val="1"/>
    </font>
    <font>
      <sz val="13"/>
      <color indexed="8"/>
      <name val="Times New Roman"/>
      <family val="1"/>
    </font>
    <font>
      <b/>
      <sz val="13"/>
      <color indexed="8"/>
      <name val="Times New Roman"/>
      <family val="1"/>
    </font>
    <font>
      <sz val="11"/>
      <color indexed="10"/>
      <name val="Times New Roman"/>
      <family val="1"/>
    </font>
    <font>
      <b/>
      <sz val="12"/>
      <color indexed="8"/>
      <name val="Times New Roman"/>
      <family val="1"/>
    </font>
    <font>
      <sz val="12"/>
      <color indexed="8"/>
      <name val="Times New Roman"/>
      <family val="1"/>
    </font>
    <font>
      <b/>
      <sz val="18"/>
      <color indexed="8"/>
      <name val="Times New Roman"/>
      <family val="1"/>
    </font>
    <font>
      <b/>
      <sz val="14"/>
      <color indexed="8"/>
      <name val="Times New Roman"/>
      <family val="1"/>
    </font>
    <font>
      <b/>
      <sz val="11.5"/>
      <color indexed="8"/>
      <name val="Times New Roman"/>
      <family val="1"/>
    </font>
    <font>
      <i/>
      <sz val="11"/>
      <color indexed="8"/>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sz val="11.5"/>
      <color theme="1"/>
      <name val="Times New Roman"/>
      <family val="1"/>
    </font>
    <font>
      <sz val="16"/>
      <color theme="1"/>
      <name val="Times New Roman"/>
      <family val="1"/>
    </font>
    <font>
      <b/>
      <sz val="16"/>
      <color theme="1"/>
      <name val="Times New Roman"/>
      <family val="1"/>
    </font>
    <font>
      <sz val="13"/>
      <color theme="1"/>
      <name val="Times New Roman"/>
      <family val="1"/>
    </font>
    <font>
      <b/>
      <sz val="13"/>
      <color theme="1"/>
      <name val="Times New Roman"/>
      <family val="1"/>
    </font>
    <font>
      <sz val="11"/>
      <color rgb="FFFF0000"/>
      <name val="Times New Roman"/>
      <family val="1"/>
    </font>
    <font>
      <b/>
      <sz val="12"/>
      <color theme="1"/>
      <name val="Times New Roman"/>
      <family val="1"/>
    </font>
    <font>
      <sz val="12"/>
      <color theme="1"/>
      <name val="Times New Roman"/>
      <family val="1"/>
    </font>
    <font>
      <b/>
      <sz val="12"/>
      <color rgb="FF000000"/>
      <name val="Times New Roman"/>
      <family val="1"/>
    </font>
    <font>
      <b/>
      <sz val="18"/>
      <color theme="1"/>
      <name val="Times New Roman"/>
      <family val="1"/>
    </font>
    <font>
      <b/>
      <sz val="14"/>
      <color theme="1"/>
      <name val="Times New Roman"/>
      <family val="1"/>
    </font>
    <font>
      <b/>
      <sz val="11.5"/>
      <color theme="1"/>
      <name val="Times New Roman"/>
      <family val="1"/>
    </font>
    <font>
      <i/>
      <sz val="11"/>
      <color theme="1"/>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BD4B4"/>
        <bgColor indexed="64"/>
      </patternFill>
    </fill>
    <fill>
      <patternFill patternType="solid">
        <fgColor rgb="FFB6DDE8"/>
        <bgColor indexed="64"/>
      </patternFill>
    </fill>
    <fill>
      <patternFill patternType="solid">
        <fgColor rgb="FFE5DFEC"/>
        <bgColor indexed="64"/>
      </patternFill>
    </fill>
    <fill>
      <patternFill patternType="solid">
        <fgColor theme="0"/>
        <bgColor indexed="64"/>
      </patternFill>
    </fill>
    <fill>
      <patternFill patternType="solid">
        <fgColor rgb="FFFFFFFF"/>
        <bgColor indexed="64"/>
      </patternFill>
    </fill>
    <fill>
      <patternFill patternType="solid">
        <fgColor rgb="FFB8CCE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top/>
      <bottom/>
    </border>
    <border>
      <left style="thin"/>
      <right style="thin"/>
      <top/>
      <bottom/>
    </border>
    <border>
      <left/>
      <right style="thin"/>
      <top/>
      <bottom/>
    </border>
    <border>
      <left style="thin"/>
      <right/>
      <top style="thin"/>
      <bottom style="thin"/>
    </border>
    <border>
      <left style="thin"/>
      <right style="thin"/>
      <top style="thin"/>
      <bottom/>
    </border>
    <border>
      <left style="thin"/>
      <right/>
      <top style="thin"/>
      <bottom/>
    </border>
    <border>
      <left>
        <color indexed="63"/>
      </left>
      <right>
        <color indexed="63"/>
      </right>
      <top style="thin"/>
      <bottom/>
    </border>
    <border>
      <left style="thin"/>
      <right/>
      <top/>
      <bottom style="thin"/>
    </border>
    <border>
      <left/>
      <right/>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7">
    <xf numFmtId="0" fontId="0" fillId="0" borderId="0" xfId="0" applyFont="1" applyAlignment="1">
      <alignment/>
    </xf>
    <xf numFmtId="0" fontId="0" fillId="0" borderId="0" xfId="0" applyAlignment="1">
      <alignment vertical="center"/>
    </xf>
    <xf numFmtId="0" fontId="55" fillId="33" borderId="10" xfId="0" applyFont="1" applyFill="1" applyBorder="1" applyAlignment="1">
      <alignment horizontal="center" vertical="top" wrapText="1"/>
    </xf>
    <xf numFmtId="0" fontId="56" fillId="33" borderId="10" xfId="0" applyFont="1" applyFill="1" applyBorder="1" applyAlignment="1">
      <alignment horizontal="left" vertical="center" wrapText="1"/>
    </xf>
    <xf numFmtId="172" fontId="56" fillId="33" borderId="10" xfId="0" applyNumberFormat="1" applyFont="1" applyFill="1" applyBorder="1" applyAlignment="1">
      <alignment horizontal="right" vertical="center" wrapText="1"/>
    </xf>
    <xf numFmtId="0" fontId="0" fillId="0" borderId="0" xfId="0" applyBorder="1" applyAlignment="1">
      <alignment/>
    </xf>
    <xf numFmtId="0" fontId="57" fillId="33" borderId="10" xfId="0" applyFont="1" applyFill="1" applyBorder="1" applyAlignment="1">
      <alignment vertical="top" wrapText="1"/>
    </xf>
    <xf numFmtId="0" fontId="55" fillId="34" borderId="10" xfId="0" applyFont="1" applyFill="1" applyBorder="1" applyAlignment="1">
      <alignment horizontal="left" vertical="center" wrapText="1"/>
    </xf>
    <xf numFmtId="172" fontId="55" fillId="34" borderId="10" xfId="0" applyNumberFormat="1" applyFont="1" applyFill="1" applyBorder="1" applyAlignment="1">
      <alignment vertical="center" wrapText="1"/>
    </xf>
    <xf numFmtId="171" fontId="55" fillId="34" borderId="10" xfId="42" applyFont="1" applyFill="1" applyBorder="1" applyAlignment="1" quotePrefix="1">
      <alignment horizontal="right" vertical="center" wrapText="1"/>
    </xf>
    <xf numFmtId="171" fontId="55" fillId="34" borderId="10" xfId="42" applyFont="1" applyFill="1" applyBorder="1" applyAlignment="1">
      <alignment horizontal="right" vertical="center" wrapText="1"/>
    </xf>
    <xf numFmtId="0" fontId="55" fillId="33" borderId="11" xfId="0" applyFont="1" applyFill="1" applyBorder="1" applyAlignment="1">
      <alignment horizontal="center" vertical="top" wrapText="1"/>
    </xf>
    <xf numFmtId="172" fontId="55" fillId="34" borderId="10" xfId="0" applyNumberFormat="1" applyFont="1" applyFill="1" applyBorder="1" applyAlignment="1">
      <alignment horizontal="right" vertical="center" wrapText="1"/>
    </xf>
    <xf numFmtId="172" fontId="58" fillId="34" borderId="10" xfId="0" applyNumberFormat="1" applyFont="1" applyFill="1" applyBorder="1" applyAlignment="1">
      <alignment horizontal="right" vertical="center" wrapText="1"/>
    </xf>
    <xf numFmtId="172" fontId="56" fillId="13" borderId="10" xfId="0" applyNumberFormat="1" applyFont="1" applyFill="1" applyBorder="1" applyAlignment="1">
      <alignment horizontal="right" vertical="center" wrapText="1"/>
    </xf>
    <xf numFmtId="172" fontId="58" fillId="34" borderId="12" xfId="0" applyNumberFormat="1" applyFont="1" applyFill="1" applyBorder="1" applyAlignment="1">
      <alignment horizontal="right" vertical="center" wrapText="1"/>
    </xf>
    <xf numFmtId="172" fontId="2" fillId="34" borderId="10" xfId="0" applyNumberFormat="1" applyFont="1" applyFill="1" applyBorder="1" applyAlignment="1">
      <alignment horizontal="right" vertical="center" wrapText="1"/>
    </xf>
    <xf numFmtId="0" fontId="59" fillId="35" borderId="10" xfId="0" applyFont="1" applyFill="1" applyBorder="1" applyAlignment="1">
      <alignment horizontal="center" vertical="center" wrapText="1"/>
    </xf>
    <xf numFmtId="0" fontId="59" fillId="35" borderId="11" xfId="0" applyFont="1" applyFill="1" applyBorder="1" applyAlignment="1">
      <alignment horizontal="center" vertical="center" wrapText="1"/>
    </xf>
    <xf numFmtId="0" fontId="55" fillId="0" borderId="0" xfId="0" applyFont="1" applyAlignment="1">
      <alignment/>
    </xf>
    <xf numFmtId="0" fontId="56" fillId="13" borderId="10" xfId="0" applyFont="1" applyFill="1" applyBorder="1" applyAlignment="1">
      <alignment vertical="center"/>
    </xf>
    <xf numFmtId="0" fontId="55" fillId="5" borderId="10" xfId="0" applyFont="1" applyFill="1" applyBorder="1" applyAlignment="1">
      <alignment/>
    </xf>
    <xf numFmtId="0" fontId="55" fillId="5" borderId="10" xfId="0" applyFont="1" applyFill="1" applyBorder="1" applyAlignment="1">
      <alignment vertical="center"/>
    </xf>
    <xf numFmtId="2" fontId="55" fillId="5" borderId="10" xfId="0" applyNumberFormat="1" applyFont="1" applyFill="1" applyBorder="1" applyAlignment="1">
      <alignment horizontal="right" vertical="center"/>
    </xf>
    <xf numFmtId="0" fontId="60" fillId="0" borderId="0" xfId="0" applyFont="1" applyAlignment="1">
      <alignment/>
    </xf>
    <xf numFmtId="0" fontId="61" fillId="0" borderId="0" xfId="0" applyFont="1" applyBorder="1" applyAlignment="1">
      <alignment horizontal="right"/>
    </xf>
    <xf numFmtId="0" fontId="56" fillId="13" borderId="10" xfId="0" applyFont="1" applyFill="1" applyBorder="1" applyAlignment="1">
      <alignment horizontal="center" vertical="center"/>
    </xf>
    <xf numFmtId="2" fontId="56" fillId="13" borderId="10" xfId="0" applyNumberFormat="1" applyFont="1" applyFill="1" applyBorder="1" applyAlignment="1">
      <alignment horizontal="right" vertical="center"/>
    </xf>
    <xf numFmtId="0" fontId="55" fillId="0" borderId="0" xfId="0" applyFont="1" applyAlignment="1">
      <alignment vertical="center"/>
    </xf>
    <xf numFmtId="0" fontId="62" fillId="5" borderId="10" xfId="0" applyFont="1" applyFill="1" applyBorder="1" applyAlignment="1">
      <alignment vertical="center"/>
    </xf>
    <xf numFmtId="2" fontId="62" fillId="5" borderId="10" xfId="0" applyNumberFormat="1" applyFont="1" applyFill="1" applyBorder="1" applyAlignment="1">
      <alignment horizontal="right" vertical="center"/>
    </xf>
    <xf numFmtId="2" fontId="62" fillId="5" borderId="10" xfId="0" applyNumberFormat="1" applyFont="1" applyFill="1" applyBorder="1" applyAlignment="1">
      <alignment vertical="center"/>
    </xf>
    <xf numFmtId="0" fontId="62" fillId="5" borderId="10" xfId="0" applyFont="1" applyFill="1" applyBorder="1" applyAlignment="1">
      <alignment horizontal="right" vertical="center"/>
    </xf>
    <xf numFmtId="0" fontId="63" fillId="7" borderId="10" xfId="0" applyFont="1" applyFill="1" applyBorder="1" applyAlignment="1">
      <alignment vertical="center"/>
    </xf>
    <xf numFmtId="2" fontId="63" fillId="7" borderId="10" xfId="0" applyNumberFormat="1" applyFont="1" applyFill="1" applyBorder="1" applyAlignment="1">
      <alignment vertical="center"/>
    </xf>
    <xf numFmtId="0" fontId="63" fillId="7" borderId="10" xfId="0" applyFont="1" applyFill="1" applyBorder="1" applyAlignment="1">
      <alignment horizontal="center" vertical="center"/>
    </xf>
    <xf numFmtId="0" fontId="64" fillId="0" borderId="0" xfId="0" applyFont="1" applyFill="1" applyBorder="1" applyAlignment="1">
      <alignment vertical="center" wrapText="1"/>
    </xf>
    <xf numFmtId="0" fontId="65" fillId="33" borderId="13" xfId="0" applyFont="1" applyFill="1" applyBorder="1" applyAlignment="1">
      <alignment horizontal="left" vertical="center" wrapText="1"/>
    </xf>
    <xf numFmtId="0" fontId="66" fillId="13" borderId="14" xfId="0" applyFont="1" applyFill="1" applyBorder="1" applyAlignment="1">
      <alignment horizontal="center" vertical="center" wrapText="1"/>
    </xf>
    <xf numFmtId="0" fontId="66" fillId="13" borderId="15" xfId="0" applyFont="1" applyFill="1" applyBorder="1" applyAlignment="1">
      <alignment horizontal="center" vertical="center" wrapText="1"/>
    </xf>
    <xf numFmtId="0" fontId="66" fillId="35" borderId="13" xfId="0" applyFont="1" applyFill="1" applyBorder="1" applyAlignment="1">
      <alignment horizontal="left" vertical="center" wrapText="1" indent="3"/>
    </xf>
    <xf numFmtId="172" fontId="66" fillId="35" borderId="14" xfId="0" applyNumberFormat="1" applyFont="1" applyFill="1" applyBorder="1" applyAlignment="1">
      <alignment horizontal="right" vertical="center" wrapText="1"/>
    </xf>
    <xf numFmtId="172" fontId="66" fillId="35" borderId="15" xfId="0" applyNumberFormat="1" applyFont="1" applyFill="1" applyBorder="1" applyAlignment="1">
      <alignment horizontal="right" vertical="center" wrapText="1"/>
    </xf>
    <xf numFmtId="0" fontId="65" fillId="33" borderId="16" xfId="0" applyFont="1" applyFill="1" applyBorder="1" applyAlignment="1">
      <alignment vertical="center" wrapText="1"/>
    </xf>
    <xf numFmtId="172" fontId="65" fillId="33" borderId="10" xfId="0" applyNumberFormat="1" applyFont="1" applyFill="1" applyBorder="1" applyAlignment="1">
      <alignment horizontal="right" vertical="center" wrapText="1"/>
    </xf>
    <xf numFmtId="0" fontId="65" fillId="33" borderId="13" xfId="0" applyFont="1" applyFill="1" applyBorder="1" applyAlignment="1">
      <alignment vertical="center" wrapText="1"/>
    </xf>
    <xf numFmtId="172" fontId="65" fillId="33" borderId="14" xfId="0" applyNumberFormat="1" applyFont="1" applyFill="1" applyBorder="1" applyAlignment="1">
      <alignment horizontal="right" vertical="center" wrapText="1"/>
    </xf>
    <xf numFmtId="172" fontId="65" fillId="33" borderId="15" xfId="0" applyNumberFormat="1" applyFont="1" applyFill="1" applyBorder="1" applyAlignment="1">
      <alignment horizontal="right" vertical="center" wrapText="1"/>
    </xf>
    <xf numFmtId="0" fontId="66" fillId="5" borderId="13" xfId="0" applyFont="1" applyFill="1" applyBorder="1" applyAlignment="1">
      <alignment horizontal="left" vertical="center" wrapText="1" indent="3"/>
    </xf>
    <xf numFmtId="172" fontId="66" fillId="5" borderId="14" xfId="0" applyNumberFormat="1" applyFont="1" applyFill="1" applyBorder="1" applyAlignment="1">
      <alignment horizontal="right" vertical="center" wrapText="1"/>
    </xf>
    <xf numFmtId="0" fontId="65" fillId="33" borderId="17" xfId="0" applyFont="1" applyFill="1" applyBorder="1" applyAlignment="1">
      <alignment horizontal="left" vertical="center" wrapText="1"/>
    </xf>
    <xf numFmtId="0" fontId="65" fillId="5" borderId="10" xfId="0" applyFont="1" applyFill="1" applyBorder="1" applyAlignment="1">
      <alignment horizontal="left" vertical="center" wrapText="1"/>
    </xf>
    <xf numFmtId="172" fontId="65" fillId="5" borderId="10" xfId="0" applyNumberFormat="1" applyFont="1" applyFill="1" applyBorder="1" applyAlignment="1">
      <alignment horizontal="right" vertical="center" wrapText="1"/>
    </xf>
    <xf numFmtId="0" fontId="67" fillId="13" borderId="10" xfId="0" applyFont="1" applyFill="1" applyBorder="1" applyAlignment="1">
      <alignment vertical="center" wrapText="1"/>
    </xf>
    <xf numFmtId="171" fontId="65" fillId="13" borderId="10" xfId="42" applyFont="1" applyFill="1" applyBorder="1" applyAlignment="1">
      <alignment horizontal="right" vertical="center" wrapText="1"/>
    </xf>
    <xf numFmtId="172" fontId="65" fillId="13" borderId="10" xfId="0" applyNumberFormat="1" applyFont="1" applyFill="1" applyBorder="1" applyAlignment="1">
      <alignment horizontal="right" vertical="center" wrapText="1"/>
    </xf>
    <xf numFmtId="0" fontId="0" fillId="0" borderId="0" xfId="0" applyBorder="1" applyAlignment="1">
      <alignment vertical="center"/>
    </xf>
    <xf numFmtId="0" fontId="57" fillId="33" borderId="10" xfId="0" applyFont="1" applyFill="1" applyBorder="1" applyAlignment="1">
      <alignment horizontal="center" vertical="top" wrapText="1"/>
    </xf>
    <xf numFmtId="172" fontId="57" fillId="13" borderId="10" xfId="0" applyNumberFormat="1" applyFont="1" applyFill="1" applyBorder="1" applyAlignment="1">
      <alignment horizontal="right" vertical="center" wrapText="1"/>
    </xf>
    <xf numFmtId="0" fontId="0" fillId="0" borderId="0" xfId="0" applyBorder="1" applyAlignment="1">
      <alignment vertical="center"/>
    </xf>
    <xf numFmtId="0" fontId="56" fillId="33" borderId="10" xfId="0" applyFont="1" applyFill="1" applyBorder="1" applyAlignment="1">
      <alignment horizontal="center" vertical="center" wrapText="1"/>
    </xf>
    <xf numFmtId="0" fontId="0" fillId="8" borderId="15" xfId="0" applyFill="1" applyBorder="1" applyAlignment="1">
      <alignment vertical="center"/>
    </xf>
    <xf numFmtId="0" fontId="0" fillId="12" borderId="15" xfId="0" applyFill="1" applyBorder="1" applyAlignment="1">
      <alignment vertical="center"/>
    </xf>
    <xf numFmtId="0" fontId="56" fillId="33" borderId="18" xfId="0" applyFont="1" applyFill="1" applyBorder="1" applyAlignment="1">
      <alignment vertical="center" wrapText="1"/>
    </xf>
    <xf numFmtId="0" fontId="56" fillId="33" borderId="19" xfId="0" applyFont="1" applyFill="1" applyBorder="1" applyAlignment="1">
      <alignment vertical="center" wrapText="1"/>
    </xf>
    <xf numFmtId="0" fontId="56" fillId="33" borderId="20" xfId="0" applyFont="1" applyFill="1" applyBorder="1" applyAlignment="1">
      <alignment vertical="center" wrapText="1"/>
    </xf>
    <xf numFmtId="0" fontId="56" fillId="33" borderId="21" xfId="0" applyFont="1" applyFill="1" applyBorder="1" applyAlignment="1">
      <alignment vertical="center" wrapText="1"/>
    </xf>
    <xf numFmtId="0" fontId="66" fillId="5" borderId="10" xfId="0" applyFont="1" applyFill="1" applyBorder="1" applyAlignment="1">
      <alignment vertical="center"/>
    </xf>
    <xf numFmtId="2" fontId="66" fillId="5" borderId="10" xfId="0" applyNumberFormat="1" applyFont="1" applyFill="1" applyBorder="1" applyAlignment="1">
      <alignment horizontal="right" vertical="center"/>
    </xf>
    <xf numFmtId="0" fontId="65" fillId="13" borderId="10" xfId="0" applyFont="1" applyFill="1" applyBorder="1" applyAlignment="1">
      <alignment vertical="center"/>
    </xf>
    <xf numFmtId="2" fontId="65" fillId="13" borderId="10" xfId="0" applyNumberFormat="1" applyFont="1" applyFill="1" applyBorder="1" applyAlignment="1">
      <alignment horizontal="right" vertical="center"/>
    </xf>
    <xf numFmtId="2" fontId="3" fillId="5" borderId="10" xfId="0" applyNumberFormat="1" applyFont="1" applyFill="1" applyBorder="1" applyAlignment="1">
      <alignment horizontal="right" vertical="center"/>
    </xf>
    <xf numFmtId="0" fontId="66" fillId="5" borderId="10" xfId="0" applyFont="1" applyFill="1" applyBorder="1" applyAlignment="1">
      <alignment vertical="center" wrapText="1"/>
    </xf>
    <xf numFmtId="0" fontId="53" fillId="36" borderId="0" xfId="0" applyFont="1" applyFill="1" applyAlignment="1">
      <alignment/>
    </xf>
    <xf numFmtId="180" fontId="66" fillId="35" borderId="14" xfId="0" applyNumberFormat="1" applyFont="1" applyFill="1" applyBorder="1" applyAlignment="1">
      <alignment horizontal="right" vertical="center" wrapText="1"/>
    </xf>
    <xf numFmtId="0" fontId="65" fillId="0" borderId="0" xfId="0" applyFont="1" applyFill="1" applyBorder="1" applyAlignment="1">
      <alignment vertical="center" wrapText="1"/>
    </xf>
    <xf numFmtId="0" fontId="66" fillId="2" borderId="10" xfId="0" applyFont="1" applyFill="1" applyBorder="1" applyAlignment="1">
      <alignment horizontal="left" vertical="center"/>
    </xf>
    <xf numFmtId="2" fontId="66" fillId="2" borderId="10" xfId="0" applyNumberFormat="1" applyFont="1" applyFill="1" applyBorder="1" applyAlignment="1">
      <alignment vertical="center"/>
    </xf>
    <xf numFmtId="0" fontId="66" fillId="2" borderId="10" xfId="0" applyFont="1" applyFill="1" applyBorder="1" applyAlignment="1">
      <alignment horizontal="left" vertical="center" wrapText="1"/>
    </xf>
    <xf numFmtId="0" fontId="65" fillId="19" borderId="10" xfId="0" applyFont="1" applyFill="1" applyBorder="1" applyAlignment="1">
      <alignment horizontal="center" vertical="center"/>
    </xf>
    <xf numFmtId="0" fontId="65" fillId="19" borderId="10" xfId="0" applyFont="1" applyFill="1" applyBorder="1" applyAlignment="1">
      <alignment vertical="center"/>
    </xf>
    <xf numFmtId="0" fontId="65" fillId="0" borderId="22" xfId="0" applyFont="1" applyBorder="1" applyAlignment="1">
      <alignment horizontal="right" vertical="top" indent="3"/>
    </xf>
    <xf numFmtId="0" fontId="68" fillId="37" borderId="0" xfId="0" applyFont="1" applyFill="1" applyBorder="1" applyAlignment="1">
      <alignment horizontal="center" vertical="center" wrapText="1"/>
    </xf>
    <xf numFmtId="0" fontId="69" fillId="37" borderId="0" xfId="0" applyFont="1" applyFill="1" applyBorder="1" applyAlignment="1">
      <alignment horizontal="center" vertical="center"/>
    </xf>
    <xf numFmtId="0" fontId="56" fillId="37" borderId="21" xfId="0" applyFont="1" applyFill="1" applyBorder="1" applyAlignment="1">
      <alignment horizontal="center" vertical="center"/>
    </xf>
    <xf numFmtId="0" fontId="56" fillId="37" borderId="0" xfId="0" applyFont="1" applyFill="1" applyBorder="1" applyAlignment="1">
      <alignment horizontal="center" vertical="center"/>
    </xf>
    <xf numFmtId="0" fontId="57" fillId="33" borderId="16"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6" fillId="13" borderId="10" xfId="0" applyFont="1" applyFill="1" applyBorder="1" applyAlignment="1">
      <alignment horizontal="center" vertical="center" wrapText="1"/>
    </xf>
    <xf numFmtId="0" fontId="56" fillId="33" borderId="16" xfId="0" applyFont="1" applyFill="1" applyBorder="1" applyAlignment="1">
      <alignment horizontal="center" wrapText="1"/>
    </xf>
    <xf numFmtId="0" fontId="56" fillId="33" borderId="22" xfId="0" applyFont="1" applyFill="1" applyBorder="1" applyAlignment="1">
      <alignment horizontal="center" wrapText="1"/>
    </xf>
    <xf numFmtId="0" fontId="57" fillId="33" borderId="22" xfId="0" applyFont="1" applyFill="1" applyBorder="1" applyAlignment="1">
      <alignment horizontal="center" vertical="top" wrapText="1"/>
    </xf>
    <xf numFmtId="0" fontId="56" fillId="33" borderId="10" xfId="0" applyFont="1" applyFill="1" applyBorder="1" applyAlignment="1">
      <alignment horizontal="center" vertical="center" wrapText="1"/>
    </xf>
    <xf numFmtId="0" fontId="57" fillId="33" borderId="10" xfId="0" applyFont="1" applyFill="1" applyBorder="1" applyAlignment="1">
      <alignment horizontal="center" vertical="top" wrapText="1"/>
    </xf>
    <xf numFmtId="0" fontId="62" fillId="0" borderId="22" xfId="0" applyFont="1" applyBorder="1" applyAlignment="1">
      <alignment horizontal="justify" vertical="top" wrapText="1"/>
    </xf>
    <xf numFmtId="0" fontId="61" fillId="38" borderId="0" xfId="0" applyFont="1" applyFill="1" applyBorder="1" applyAlignment="1">
      <alignment horizontal="center" vertical="center" wrapText="1"/>
    </xf>
    <xf numFmtId="0" fontId="56" fillId="38" borderId="0" xfId="0" applyFont="1" applyFill="1" applyBorder="1" applyAlignment="1">
      <alignment horizontal="center" vertical="center" wrapText="1"/>
    </xf>
    <xf numFmtId="0" fontId="55" fillId="38" borderId="21" xfId="0" applyFont="1" applyFill="1" applyBorder="1" applyAlignment="1">
      <alignment horizontal="right" vertical="center" wrapText="1"/>
    </xf>
    <xf numFmtId="0" fontId="70" fillId="33" borderId="13"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61" fillId="0" borderId="0" xfId="0" applyFont="1" applyAlignment="1">
      <alignment horizontal="center"/>
    </xf>
    <xf numFmtId="0" fontId="69" fillId="0" borderId="0" xfId="0" applyFont="1" applyAlignment="1">
      <alignment horizontal="center" vertical="center" wrapText="1"/>
    </xf>
    <xf numFmtId="0" fontId="71" fillId="0" borderId="0" xfId="0" applyFont="1" applyFill="1" applyBorder="1" applyAlignment="1">
      <alignment horizontal="left" vertical="top" wrapText="1"/>
    </xf>
    <xf numFmtId="0" fontId="65" fillId="0" borderId="0" xfId="0" applyFont="1" applyFill="1" applyBorder="1" applyAlignment="1">
      <alignment horizontal="center" vertical="center" wrapText="1"/>
    </xf>
    <xf numFmtId="0" fontId="72" fillId="0" borderId="0" xfId="0" applyFont="1" applyBorder="1" applyAlignment="1">
      <alignment horizontal="right"/>
    </xf>
    <xf numFmtId="0" fontId="61"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133350</xdr:rowOff>
    </xdr:from>
    <xdr:to>
      <xdr:col>7</xdr:col>
      <xdr:colOff>114300</xdr:colOff>
      <xdr:row>6</xdr:row>
      <xdr:rowOff>47625</xdr:rowOff>
    </xdr:to>
    <xdr:pic>
      <xdr:nvPicPr>
        <xdr:cNvPr id="1" name="Picture 2" descr="E:\TRASH\MARCH 2014\4-3-2015\CAI logo.jpg"/>
        <xdr:cNvPicPr preferRelativeResize="1">
          <a:picLocks noChangeAspect="1"/>
        </xdr:cNvPicPr>
      </xdr:nvPicPr>
      <xdr:blipFill>
        <a:blip r:embed="rId1"/>
        <a:stretch>
          <a:fillRect/>
        </a:stretch>
      </xdr:blipFill>
      <xdr:spPr>
        <a:xfrm>
          <a:off x="5343525" y="133350"/>
          <a:ext cx="6953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0</xdr:row>
      <xdr:rowOff>38100</xdr:rowOff>
    </xdr:from>
    <xdr:to>
      <xdr:col>2</xdr:col>
      <xdr:colOff>323850</xdr:colOff>
      <xdr:row>5</xdr:row>
      <xdr:rowOff>95250</xdr:rowOff>
    </xdr:to>
    <xdr:pic>
      <xdr:nvPicPr>
        <xdr:cNvPr id="1" name="Picture 2" descr="E:\TRASH\MARCH 2014\4-3-2015\CAI logo.jpg"/>
        <xdr:cNvPicPr preferRelativeResize="1">
          <a:picLocks noChangeAspect="1"/>
        </xdr:cNvPicPr>
      </xdr:nvPicPr>
      <xdr:blipFill>
        <a:blip r:embed="rId1"/>
        <a:stretch>
          <a:fillRect/>
        </a:stretch>
      </xdr:blipFill>
      <xdr:spPr>
        <a:xfrm>
          <a:off x="2390775" y="38100"/>
          <a:ext cx="7524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1</xdr:row>
      <xdr:rowOff>0</xdr:rowOff>
    </xdr:from>
    <xdr:to>
      <xdr:col>1</xdr:col>
      <xdr:colOff>257175</xdr:colOff>
      <xdr:row>6</xdr:row>
      <xdr:rowOff>57150</xdr:rowOff>
    </xdr:to>
    <xdr:pic>
      <xdr:nvPicPr>
        <xdr:cNvPr id="1" name="Picture 2" descr="E:\TRASH\MARCH 2014\4-3-2015\CAI logo.jpg"/>
        <xdr:cNvPicPr preferRelativeResize="1">
          <a:picLocks noChangeAspect="1"/>
        </xdr:cNvPicPr>
      </xdr:nvPicPr>
      <xdr:blipFill>
        <a:blip r:embed="rId1"/>
        <a:stretch>
          <a:fillRect/>
        </a:stretch>
      </xdr:blipFill>
      <xdr:spPr>
        <a:xfrm>
          <a:off x="2324100" y="190500"/>
          <a:ext cx="638175"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1</xdr:row>
      <xdr:rowOff>0</xdr:rowOff>
    </xdr:from>
    <xdr:to>
      <xdr:col>1</xdr:col>
      <xdr:colOff>409575</xdr:colOff>
      <xdr:row>6</xdr:row>
      <xdr:rowOff>57150</xdr:rowOff>
    </xdr:to>
    <xdr:pic>
      <xdr:nvPicPr>
        <xdr:cNvPr id="1" name="Picture 2" descr="E:\TRASH\MARCH 2014\4-3-2015\CAI logo.jpg"/>
        <xdr:cNvPicPr preferRelativeResize="1">
          <a:picLocks noChangeAspect="1"/>
        </xdr:cNvPicPr>
      </xdr:nvPicPr>
      <xdr:blipFill>
        <a:blip r:embed="rId1"/>
        <a:stretch>
          <a:fillRect/>
        </a:stretch>
      </xdr:blipFill>
      <xdr:spPr>
        <a:xfrm>
          <a:off x="2324100" y="190500"/>
          <a:ext cx="9810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P43"/>
  <sheetViews>
    <sheetView zoomScaleSheetLayoutView="100" zoomScalePageLayoutView="0" workbookViewId="0" topLeftCell="A29">
      <selection activeCell="M37" sqref="M37"/>
    </sheetView>
  </sheetViews>
  <sheetFormatPr defaultColWidth="9.140625" defaultRowHeight="15"/>
  <cols>
    <col min="1" max="1" width="18.7109375" style="0" customWidth="1"/>
    <col min="2" max="2" width="9.140625" style="0" customWidth="1"/>
    <col min="3" max="3" width="14.00390625" style="0" customWidth="1"/>
    <col min="4" max="4" width="11.421875" style="0" customWidth="1"/>
    <col min="5" max="5" width="14.00390625" style="0" customWidth="1"/>
    <col min="6" max="6" width="12.421875" style="0" customWidth="1"/>
    <col min="7" max="7" width="9.140625" style="0" customWidth="1"/>
    <col min="8" max="8" width="12.7109375" style="0" customWidth="1"/>
    <col min="9" max="9" width="11.8515625" style="0" customWidth="1"/>
    <col min="10" max="10" width="12.28125" style="0" customWidth="1"/>
    <col min="11" max="11" width="12.28125" style="0" bestFit="1" customWidth="1"/>
    <col min="12" max="12" width="9.28125" style="0" customWidth="1"/>
    <col min="13" max="13" width="11.8515625" style="0" customWidth="1"/>
    <col min="14" max="14" width="12.7109375" style="0" customWidth="1"/>
  </cols>
  <sheetData>
    <row r="5" spans="1:7" ht="15">
      <c r="A5" s="5"/>
      <c r="B5" s="5"/>
      <c r="C5" s="5"/>
      <c r="D5" s="5"/>
      <c r="E5" s="5"/>
      <c r="F5" s="5"/>
      <c r="G5" s="5"/>
    </row>
    <row r="6" spans="1:7" ht="15">
      <c r="A6" s="59"/>
      <c r="B6" s="59"/>
      <c r="C6" s="59"/>
      <c r="D6" s="59"/>
      <c r="E6" s="59"/>
      <c r="F6" s="59"/>
      <c r="G6" s="56"/>
    </row>
    <row r="7" spans="1:7" ht="26.25" customHeight="1">
      <c r="A7" s="59"/>
      <c r="B7" s="59"/>
      <c r="C7" s="59"/>
      <c r="D7" s="59"/>
      <c r="E7" s="59"/>
      <c r="F7" s="59"/>
      <c r="G7" s="56"/>
    </row>
    <row r="8" spans="1:7" ht="11.25" customHeight="1">
      <c r="A8" s="59"/>
      <c r="B8" s="59"/>
      <c r="C8" s="59"/>
      <c r="D8" s="59"/>
      <c r="E8" s="59"/>
      <c r="F8" s="59"/>
      <c r="G8" s="59"/>
    </row>
    <row r="9" spans="1:14" s="1" customFormat="1" ht="19.5" customHeight="1">
      <c r="A9" s="82" t="s">
        <v>38</v>
      </c>
      <c r="B9" s="82"/>
      <c r="C9" s="82"/>
      <c r="D9" s="82"/>
      <c r="E9" s="82"/>
      <c r="F9" s="82"/>
      <c r="G9" s="82"/>
      <c r="H9" s="82"/>
      <c r="I9" s="82"/>
      <c r="J9" s="82"/>
      <c r="K9" s="82"/>
      <c r="L9" s="82"/>
      <c r="M9" s="82"/>
      <c r="N9" s="82"/>
    </row>
    <row r="10" spans="1:14" s="1" customFormat="1" ht="19.5" customHeight="1">
      <c r="A10" s="83" t="s">
        <v>75</v>
      </c>
      <c r="B10" s="83"/>
      <c r="C10" s="83"/>
      <c r="D10" s="83"/>
      <c r="E10" s="83"/>
      <c r="F10" s="83"/>
      <c r="G10" s="83"/>
      <c r="H10" s="83"/>
      <c r="I10" s="83"/>
      <c r="J10" s="83"/>
      <c r="K10" s="83"/>
      <c r="L10" s="83"/>
      <c r="M10" s="83"/>
      <c r="N10" s="83"/>
    </row>
    <row r="11" spans="1:14" s="1" customFormat="1" ht="19.5" customHeight="1">
      <c r="A11" s="84" t="s">
        <v>87</v>
      </c>
      <c r="B11" s="84"/>
      <c r="C11" s="84"/>
      <c r="D11" s="84"/>
      <c r="E11" s="84"/>
      <c r="F11" s="84"/>
      <c r="G11" s="84"/>
      <c r="H11" s="84"/>
      <c r="I11" s="84"/>
      <c r="J11" s="84"/>
      <c r="K11" s="84"/>
      <c r="L11" s="85"/>
      <c r="M11" s="85"/>
      <c r="N11" s="85"/>
    </row>
    <row r="12" spans="1:14" ht="15" customHeight="1">
      <c r="A12" s="92" t="s">
        <v>28</v>
      </c>
      <c r="B12" s="63" t="s">
        <v>29</v>
      </c>
      <c r="C12" s="64"/>
      <c r="D12" s="64"/>
      <c r="E12" s="64"/>
      <c r="F12" s="64"/>
      <c r="G12" s="64"/>
      <c r="H12" s="64"/>
      <c r="I12" s="64"/>
      <c r="J12" s="64"/>
      <c r="K12" s="64"/>
      <c r="L12" s="88" t="s">
        <v>88</v>
      </c>
      <c r="M12" s="88"/>
      <c r="N12" s="88"/>
    </row>
    <row r="13" spans="1:14" ht="42" customHeight="1">
      <c r="A13" s="92"/>
      <c r="B13" s="65"/>
      <c r="C13" s="66"/>
      <c r="D13" s="66"/>
      <c r="E13" s="66"/>
      <c r="F13" s="66"/>
      <c r="G13" s="66"/>
      <c r="H13" s="66"/>
      <c r="I13" s="66"/>
      <c r="J13" s="66"/>
      <c r="K13" s="66"/>
      <c r="L13" s="88"/>
      <c r="M13" s="88"/>
      <c r="N13" s="88"/>
    </row>
    <row r="14" spans="1:14" ht="15" customHeight="1">
      <c r="A14" s="92"/>
      <c r="B14" s="86" t="s">
        <v>76</v>
      </c>
      <c r="C14" s="91"/>
      <c r="D14" s="91"/>
      <c r="E14" s="91"/>
      <c r="F14" s="87"/>
      <c r="G14" s="86" t="s">
        <v>72</v>
      </c>
      <c r="H14" s="91"/>
      <c r="I14" s="91"/>
      <c r="J14" s="91"/>
      <c r="K14" s="87"/>
      <c r="L14" s="89" t="s">
        <v>76</v>
      </c>
      <c r="M14" s="90"/>
      <c r="N14" s="90"/>
    </row>
    <row r="15" spans="1:14" ht="15">
      <c r="A15" s="92"/>
      <c r="B15" s="60"/>
      <c r="C15" s="6"/>
      <c r="D15" s="6"/>
      <c r="E15" s="93" t="s">
        <v>34</v>
      </c>
      <c r="F15" s="93"/>
      <c r="G15" s="57"/>
      <c r="H15" s="6"/>
      <c r="I15" s="6"/>
      <c r="J15" s="86" t="s">
        <v>34</v>
      </c>
      <c r="K15" s="87"/>
      <c r="L15" s="86" t="s">
        <v>34</v>
      </c>
      <c r="M15" s="91"/>
      <c r="N15" s="91"/>
    </row>
    <row r="16" spans="1:14" ht="75">
      <c r="A16" s="92"/>
      <c r="B16" s="2" t="s">
        <v>74</v>
      </c>
      <c r="C16" s="2" t="s">
        <v>31</v>
      </c>
      <c r="D16" s="2" t="s">
        <v>32</v>
      </c>
      <c r="E16" s="2" t="s">
        <v>33</v>
      </c>
      <c r="F16" s="2" t="s">
        <v>3</v>
      </c>
      <c r="G16" s="2" t="s">
        <v>74</v>
      </c>
      <c r="H16" s="2" t="s">
        <v>31</v>
      </c>
      <c r="I16" s="11" t="s">
        <v>32</v>
      </c>
      <c r="J16" s="11" t="s">
        <v>33</v>
      </c>
      <c r="K16" s="2" t="s">
        <v>3</v>
      </c>
      <c r="L16" s="2" t="s">
        <v>74</v>
      </c>
      <c r="M16" s="2" t="s">
        <v>71</v>
      </c>
      <c r="N16" s="11" t="s">
        <v>3</v>
      </c>
    </row>
    <row r="17" spans="1:14" s="1" customFormat="1" ht="19.5" customHeight="1">
      <c r="A17" s="7" t="s">
        <v>4</v>
      </c>
      <c r="B17" s="13">
        <f>(E17*170/160)</f>
        <v>11.15625</v>
      </c>
      <c r="C17" s="12">
        <f>(E17-D17)</f>
        <v>8</v>
      </c>
      <c r="D17" s="12">
        <v>2.5</v>
      </c>
      <c r="E17" s="16">
        <v>10.5</v>
      </c>
      <c r="F17" s="13">
        <f>E17*170/10</f>
        <v>178.5</v>
      </c>
      <c r="G17" s="13">
        <f>(J17*170/160)</f>
        <v>10.09375</v>
      </c>
      <c r="H17" s="12">
        <f>(J17-I17)</f>
        <v>7</v>
      </c>
      <c r="I17" s="12">
        <v>2.5</v>
      </c>
      <c r="J17" s="16">
        <v>9.5</v>
      </c>
      <c r="K17" s="13">
        <f>J17*170/10</f>
        <v>161.5</v>
      </c>
      <c r="L17" s="13">
        <f>(M17*170/160)</f>
        <v>10.2</v>
      </c>
      <c r="M17" s="16">
        <v>9.6</v>
      </c>
      <c r="N17" s="13">
        <f>M17*170/10</f>
        <v>163.2</v>
      </c>
    </row>
    <row r="18" spans="1:14" s="1" customFormat="1" ht="19.5" customHeight="1">
      <c r="A18" s="7" t="s">
        <v>5</v>
      </c>
      <c r="B18" s="13">
        <f>(E18*170/160)</f>
        <v>23.375</v>
      </c>
      <c r="C18" s="12">
        <f>(E18-D18)</f>
        <v>19</v>
      </c>
      <c r="D18" s="12">
        <v>3</v>
      </c>
      <c r="E18" s="16">
        <v>22</v>
      </c>
      <c r="F18" s="13">
        <f>E18*170/10</f>
        <v>374</v>
      </c>
      <c r="G18" s="13">
        <f>(J18*170/160)</f>
        <v>27.09375</v>
      </c>
      <c r="H18" s="12">
        <f>(J18-I18)</f>
        <v>22.5</v>
      </c>
      <c r="I18" s="12">
        <v>3</v>
      </c>
      <c r="J18" s="16">
        <v>25.5</v>
      </c>
      <c r="K18" s="13">
        <f>J18*170/10</f>
        <v>433.5</v>
      </c>
      <c r="L18" s="13">
        <f>(M18*170/160)</f>
        <v>21.143749999999997</v>
      </c>
      <c r="M18" s="16">
        <v>19.9</v>
      </c>
      <c r="N18" s="13">
        <f>M18*170/10</f>
        <v>338.29999999999995</v>
      </c>
    </row>
    <row r="19" spans="1:14" s="1" customFormat="1" ht="19.5" customHeight="1">
      <c r="A19" s="7" t="s">
        <v>6</v>
      </c>
      <c r="B19" s="13">
        <f>(E19*170/160)</f>
        <v>20.1875</v>
      </c>
      <c r="C19" s="12">
        <f>(E19-D19)</f>
        <v>18.45</v>
      </c>
      <c r="D19" s="8">
        <v>0.55</v>
      </c>
      <c r="E19" s="16">
        <v>19</v>
      </c>
      <c r="F19" s="13">
        <f>E19*170/10</f>
        <v>323</v>
      </c>
      <c r="G19" s="13">
        <f>(J19*170/160)</f>
        <v>13.8125</v>
      </c>
      <c r="H19" s="12">
        <f>(J19-I19)</f>
        <v>12.45</v>
      </c>
      <c r="I19" s="8">
        <v>0.55</v>
      </c>
      <c r="J19" s="16">
        <v>13</v>
      </c>
      <c r="K19" s="13">
        <f>J19*170/10</f>
        <v>221</v>
      </c>
      <c r="L19" s="13">
        <f>(M19*170/160)</f>
        <v>18.551250000000003</v>
      </c>
      <c r="M19" s="12">
        <v>17.46</v>
      </c>
      <c r="N19" s="13">
        <f>M19*170/10</f>
        <v>296.82000000000005</v>
      </c>
    </row>
    <row r="20" spans="1:14" s="1" customFormat="1" ht="19.5" customHeight="1">
      <c r="A20" s="7" t="s">
        <v>7</v>
      </c>
      <c r="B20" s="13">
        <f>(E20*170/160)</f>
        <v>13.28125</v>
      </c>
      <c r="C20" s="12">
        <f>(E20-D20)</f>
        <v>11.95</v>
      </c>
      <c r="D20" s="8">
        <v>0.55</v>
      </c>
      <c r="E20" s="16">
        <v>12.5</v>
      </c>
      <c r="F20" s="13">
        <f>E20*170/10</f>
        <v>212.5</v>
      </c>
      <c r="G20" s="13">
        <f>(J20*170/160)</f>
        <v>15.9375</v>
      </c>
      <c r="H20" s="12">
        <f>(J20-I20)</f>
        <v>14.45</v>
      </c>
      <c r="I20" s="8">
        <v>0.55</v>
      </c>
      <c r="J20" s="16">
        <v>15</v>
      </c>
      <c r="K20" s="13">
        <f>J20*170/10</f>
        <v>255</v>
      </c>
      <c r="L20" s="13">
        <f>(M20*170/160)</f>
        <v>12.85625</v>
      </c>
      <c r="M20" s="16">
        <v>12.1</v>
      </c>
      <c r="N20" s="13">
        <f>M20*170/10</f>
        <v>205.7</v>
      </c>
    </row>
    <row r="21" spans="1:14" s="1" customFormat="1" ht="19.5" customHeight="1">
      <c r="A21" s="3" t="s">
        <v>8</v>
      </c>
      <c r="B21" s="58">
        <f>(E21*170/160)</f>
        <v>68</v>
      </c>
      <c r="C21" s="14">
        <f>(E21-D21)</f>
        <v>57.4</v>
      </c>
      <c r="D21" s="4">
        <f>SUM(D17:D20)</f>
        <v>6.6</v>
      </c>
      <c r="E21" s="14">
        <f>SUM(E17:E20)</f>
        <v>64</v>
      </c>
      <c r="F21" s="4">
        <f>SUM(F17:F20)</f>
        <v>1088</v>
      </c>
      <c r="G21" s="58">
        <f>(J21*170/160)</f>
        <v>66.9375</v>
      </c>
      <c r="H21" s="14">
        <f>(J21-I21)</f>
        <v>56.4</v>
      </c>
      <c r="I21" s="4">
        <f>SUM(I17:I20)</f>
        <v>6.6</v>
      </c>
      <c r="J21" s="14">
        <f>SUM(J17:J20)</f>
        <v>63</v>
      </c>
      <c r="K21" s="4">
        <f>SUM(K17:K20)</f>
        <v>1071</v>
      </c>
      <c r="L21" s="58">
        <f>(M21*170/160)</f>
        <v>62.751250000000006</v>
      </c>
      <c r="M21" s="14">
        <f>SUM(M17:M20)</f>
        <v>59.06</v>
      </c>
      <c r="N21" s="4">
        <f>M21*170/10</f>
        <v>1004.0200000000001</v>
      </c>
    </row>
    <row r="22" spans="1:16" s="1" customFormat="1" ht="19.5" customHeight="1">
      <c r="A22" s="7"/>
      <c r="B22" s="7"/>
      <c r="C22" s="7"/>
      <c r="D22" s="7"/>
      <c r="E22" s="7"/>
      <c r="F22" s="7"/>
      <c r="G22" s="7"/>
      <c r="H22" s="7"/>
      <c r="I22" s="7"/>
      <c r="J22" s="7"/>
      <c r="K22" s="7"/>
      <c r="L22" s="62"/>
      <c r="M22" s="7"/>
      <c r="N22" s="7"/>
      <c r="P22" s="1" t="s">
        <v>29</v>
      </c>
    </row>
    <row r="23" spans="1:14" s="1" customFormat="1" ht="19.5" customHeight="1">
      <c r="A23" s="7" t="s">
        <v>9</v>
      </c>
      <c r="B23" s="13">
        <f>(E23*170/160)</f>
        <v>103.0625</v>
      </c>
      <c r="C23" s="12">
        <f>(E23-D23)</f>
        <v>93.8</v>
      </c>
      <c r="D23" s="12">
        <v>3.2</v>
      </c>
      <c r="E23" s="12">
        <v>97</v>
      </c>
      <c r="F23" s="13">
        <f>E23*170/10</f>
        <v>1649</v>
      </c>
      <c r="G23" s="13">
        <f>(J23*170/160)</f>
        <v>100.9375</v>
      </c>
      <c r="H23" s="12">
        <f>(J23-I23)</f>
        <v>91.8</v>
      </c>
      <c r="I23" s="12">
        <v>3.2</v>
      </c>
      <c r="J23" s="12">
        <v>95</v>
      </c>
      <c r="K23" s="13">
        <f>J23*170/10</f>
        <v>1615</v>
      </c>
      <c r="L23" s="13">
        <f>(M23*170/160)</f>
        <v>75.703125</v>
      </c>
      <c r="M23" s="12">
        <v>71.25</v>
      </c>
      <c r="N23" s="13">
        <f>M23*170/10</f>
        <v>1211.25</v>
      </c>
    </row>
    <row r="24" spans="1:14" s="1" customFormat="1" ht="19.5" customHeight="1">
      <c r="A24" s="7" t="s">
        <v>10</v>
      </c>
      <c r="B24" s="13">
        <f>(E24*170/160)</f>
        <v>85</v>
      </c>
      <c r="C24" s="12">
        <f>(E24-D24)</f>
        <v>74.25</v>
      </c>
      <c r="D24" s="12">
        <v>5.75</v>
      </c>
      <c r="E24" s="16">
        <v>80</v>
      </c>
      <c r="F24" s="13">
        <f>E24*170/10</f>
        <v>1360</v>
      </c>
      <c r="G24" s="13">
        <f>(J24*170/160)</f>
        <v>92.4375</v>
      </c>
      <c r="H24" s="12">
        <f>(J24-I24)</f>
        <v>81.25</v>
      </c>
      <c r="I24" s="12">
        <v>5.75</v>
      </c>
      <c r="J24" s="16">
        <v>87</v>
      </c>
      <c r="K24" s="13">
        <f>J24*170/10</f>
        <v>1479</v>
      </c>
      <c r="L24" s="13">
        <f>(M24*170/160)</f>
        <v>73.3125</v>
      </c>
      <c r="M24" s="16">
        <v>69</v>
      </c>
      <c r="N24" s="13">
        <f>M24*170/10</f>
        <v>1173</v>
      </c>
    </row>
    <row r="25" spans="1:14" s="1" customFormat="1" ht="19.5" customHeight="1">
      <c r="A25" s="7" t="s">
        <v>11</v>
      </c>
      <c r="B25" s="13">
        <f>(E25*170/160)</f>
        <v>19.125</v>
      </c>
      <c r="C25" s="12">
        <f>(E25-D25)</f>
        <v>17.3</v>
      </c>
      <c r="D25" s="12">
        <v>0.7</v>
      </c>
      <c r="E25" s="16">
        <v>18</v>
      </c>
      <c r="F25" s="13">
        <f>E25*170/10</f>
        <v>306</v>
      </c>
      <c r="G25" s="13">
        <f>(J25*170/160)</f>
        <v>19.125</v>
      </c>
      <c r="H25" s="12">
        <f>(J25-I25)</f>
        <v>17.3</v>
      </c>
      <c r="I25" s="12">
        <v>0.7</v>
      </c>
      <c r="J25" s="16">
        <v>18</v>
      </c>
      <c r="K25" s="13">
        <f>J25*170/10</f>
        <v>306</v>
      </c>
      <c r="L25" s="13">
        <f>(M25*170/160)</f>
        <v>15.990625</v>
      </c>
      <c r="M25" s="16">
        <v>15.05</v>
      </c>
      <c r="N25" s="13">
        <f>M25*170/10</f>
        <v>255.85</v>
      </c>
    </row>
    <row r="26" spans="1:14" s="1" customFormat="1" ht="19.5" customHeight="1">
      <c r="A26" s="3" t="s">
        <v>12</v>
      </c>
      <c r="B26" s="58">
        <f>SUM(B23:B25)</f>
        <v>207.1875</v>
      </c>
      <c r="C26" s="14">
        <f>(E26-D26)</f>
        <v>185.35</v>
      </c>
      <c r="D26" s="4">
        <f>SUM(D23:D25)</f>
        <v>9.649999999999999</v>
      </c>
      <c r="E26" s="14">
        <f>SUM(E23:E25)</f>
        <v>195</v>
      </c>
      <c r="F26" s="4">
        <f>SUM(F23:F25)</f>
        <v>3315</v>
      </c>
      <c r="G26" s="58">
        <f>(J26*170/160)</f>
        <v>212.5</v>
      </c>
      <c r="H26" s="14">
        <f>(J26-I26)</f>
        <v>190.35</v>
      </c>
      <c r="I26" s="4">
        <f>SUM(I23:I25)</f>
        <v>9.649999999999999</v>
      </c>
      <c r="J26" s="14">
        <f>SUM(J23:J25)</f>
        <v>200</v>
      </c>
      <c r="K26" s="4">
        <f>SUM(K23:K25)</f>
        <v>3400</v>
      </c>
      <c r="L26" s="58">
        <v>165</v>
      </c>
      <c r="M26" s="14">
        <f>SUM(M23:M25)</f>
        <v>155.3</v>
      </c>
      <c r="N26" s="4">
        <f>SUM(N23:N25)</f>
        <v>2640.1</v>
      </c>
    </row>
    <row r="27" spans="1:14" s="1" customFormat="1" ht="19.5" customHeight="1">
      <c r="A27" s="7"/>
      <c r="B27" s="7"/>
      <c r="C27" s="7"/>
      <c r="D27" s="7"/>
      <c r="E27" s="7"/>
      <c r="F27" s="7"/>
      <c r="G27" s="7"/>
      <c r="H27" s="7"/>
      <c r="I27" s="7"/>
      <c r="J27" s="7"/>
      <c r="K27" s="7"/>
      <c r="L27" s="62"/>
      <c r="M27" s="7"/>
      <c r="N27" s="7"/>
    </row>
    <row r="28" spans="1:14" s="1" customFormat="1" ht="19.5" customHeight="1">
      <c r="A28" s="7" t="s">
        <v>36</v>
      </c>
      <c r="B28" s="13">
        <f>(E28*170/160)</f>
        <v>51</v>
      </c>
      <c r="C28" s="12">
        <f>(E28-D28)</f>
        <v>47.4</v>
      </c>
      <c r="D28" s="12">
        <v>0.6</v>
      </c>
      <c r="E28" s="12">
        <v>48</v>
      </c>
      <c r="F28" s="15">
        <f>E28*170/10</f>
        <v>816</v>
      </c>
      <c r="G28" s="13">
        <f>(J28*170/160)</f>
        <v>55.25</v>
      </c>
      <c r="H28" s="12">
        <f>(J28-I28)</f>
        <v>51.4</v>
      </c>
      <c r="I28" s="12">
        <v>0.6</v>
      </c>
      <c r="J28" s="12">
        <v>52</v>
      </c>
      <c r="K28" s="15">
        <f>J28*170/10</f>
        <v>884</v>
      </c>
      <c r="L28" s="13">
        <f>(M28*170/160)</f>
        <v>46.484375</v>
      </c>
      <c r="M28" s="12">
        <v>43.75</v>
      </c>
      <c r="N28" s="15">
        <f>M28*170/10</f>
        <v>743.75</v>
      </c>
    </row>
    <row r="29" spans="1:14" s="1" customFormat="1" ht="19.5" customHeight="1">
      <c r="A29" s="7" t="s">
        <v>37</v>
      </c>
      <c r="B29" s="13">
        <f>(E29*170/160)</f>
        <v>17</v>
      </c>
      <c r="C29" s="12">
        <f>(E29-D29)</f>
        <v>10.1</v>
      </c>
      <c r="D29" s="12">
        <v>5.9</v>
      </c>
      <c r="E29" s="12">
        <v>16</v>
      </c>
      <c r="F29" s="13">
        <f>E29*170/10</f>
        <v>272</v>
      </c>
      <c r="G29" s="13">
        <f>(J29*170/160)</f>
        <v>16.203125</v>
      </c>
      <c r="H29" s="12">
        <f>(J29-I29)</f>
        <v>9.35</v>
      </c>
      <c r="I29" s="12">
        <v>5.9</v>
      </c>
      <c r="J29" s="12">
        <v>15.25</v>
      </c>
      <c r="K29" s="13">
        <f>J29*170/10</f>
        <v>259.25</v>
      </c>
      <c r="L29" s="13">
        <f>(M29*170/160)</f>
        <v>14.875</v>
      </c>
      <c r="M29" s="12">
        <v>14</v>
      </c>
      <c r="N29" s="13">
        <f>M29*170/10</f>
        <v>238</v>
      </c>
    </row>
    <row r="30" spans="1:14" s="1" customFormat="1" ht="19.5" customHeight="1">
      <c r="A30" s="7" t="s">
        <v>13</v>
      </c>
      <c r="B30" s="13">
        <f>(E30*170/160)</f>
        <v>24.96875</v>
      </c>
      <c r="C30" s="12">
        <f>(E30-D30)</f>
        <v>22.4</v>
      </c>
      <c r="D30" s="12">
        <v>1.1</v>
      </c>
      <c r="E30" s="12">
        <v>23.5</v>
      </c>
      <c r="F30" s="13">
        <f>E30*170/10</f>
        <v>399.5</v>
      </c>
      <c r="G30" s="13">
        <f>(J30*170/160)</f>
        <v>21.25</v>
      </c>
      <c r="H30" s="12">
        <f>(J30-I30)</f>
        <v>18.9</v>
      </c>
      <c r="I30" s="12">
        <v>1.1</v>
      </c>
      <c r="J30" s="12">
        <v>20</v>
      </c>
      <c r="K30" s="13">
        <f>J30*170/10</f>
        <v>340</v>
      </c>
      <c r="L30" s="13">
        <f>(M30*170/160)</f>
        <v>20.1875</v>
      </c>
      <c r="M30" s="12">
        <v>19</v>
      </c>
      <c r="N30" s="13">
        <f>M30*170/10</f>
        <v>323</v>
      </c>
    </row>
    <row r="31" spans="1:14" s="1" customFormat="1" ht="19.5" customHeight="1">
      <c r="A31" s="7" t="s">
        <v>14</v>
      </c>
      <c r="B31" s="13">
        <f>(E31*170/160)</f>
        <v>7.4375</v>
      </c>
      <c r="C31" s="12">
        <f>(E31-D31)</f>
        <v>4.8</v>
      </c>
      <c r="D31" s="12">
        <v>2.2</v>
      </c>
      <c r="E31" s="12">
        <v>7</v>
      </c>
      <c r="F31" s="13">
        <f>E31*170/10</f>
        <v>119</v>
      </c>
      <c r="G31" s="13">
        <f>(J31*170/160)</f>
        <v>5.3125</v>
      </c>
      <c r="H31" s="12">
        <f>(J31-I31)</f>
        <v>2.8</v>
      </c>
      <c r="I31" s="12">
        <v>2.2</v>
      </c>
      <c r="J31" s="12">
        <v>5</v>
      </c>
      <c r="K31" s="13">
        <f>J31*170/10</f>
        <v>85</v>
      </c>
      <c r="L31" s="13">
        <f>(M31*170/160)</f>
        <v>3.71875</v>
      </c>
      <c r="M31" s="12">
        <v>3.5</v>
      </c>
      <c r="N31" s="13">
        <f>M31*170/10</f>
        <v>59.5</v>
      </c>
    </row>
    <row r="32" spans="1:14" s="1" customFormat="1" ht="19.5" customHeight="1">
      <c r="A32" s="3" t="s">
        <v>15</v>
      </c>
      <c r="B32" s="58">
        <f>SUM(B28:B31)</f>
        <v>100.40625</v>
      </c>
      <c r="C32" s="14">
        <f>(E32-D32)</f>
        <v>84.7</v>
      </c>
      <c r="D32" s="4">
        <f>SUM(D28:D31)</f>
        <v>9.8</v>
      </c>
      <c r="E32" s="14">
        <f>SUM(E28:E31)</f>
        <v>94.5</v>
      </c>
      <c r="F32" s="4">
        <f>SUM(F28:F31)</f>
        <v>1606.5</v>
      </c>
      <c r="G32" s="58">
        <f>(J32*170/160)</f>
        <v>98.015625</v>
      </c>
      <c r="H32" s="14">
        <f>(J32-I32)</f>
        <v>82.45</v>
      </c>
      <c r="I32" s="4">
        <f>SUM(I28:I31)</f>
        <v>9.8</v>
      </c>
      <c r="J32" s="14">
        <f>SUM(J28:J31)</f>
        <v>92.25</v>
      </c>
      <c r="K32" s="4">
        <f>SUM(K28:K31)</f>
        <v>1568.25</v>
      </c>
      <c r="L32" s="58">
        <f>(M32*170/160)</f>
        <v>85.265625</v>
      </c>
      <c r="M32" s="14">
        <f>SUM(M28:M31)</f>
        <v>80.25</v>
      </c>
      <c r="N32" s="4">
        <f>SUM(N28:N31)</f>
        <v>1364.25</v>
      </c>
    </row>
    <row r="33" spans="1:14" s="1" customFormat="1" ht="19.5" customHeight="1">
      <c r="A33" s="7"/>
      <c r="B33" s="7"/>
      <c r="C33" s="7"/>
      <c r="D33" s="7"/>
      <c r="E33" s="7"/>
      <c r="F33" s="7"/>
      <c r="G33" s="7"/>
      <c r="H33" s="7"/>
      <c r="I33" s="7"/>
      <c r="J33" s="7"/>
      <c r="K33" s="7"/>
      <c r="L33" s="62"/>
      <c r="M33" s="7"/>
      <c r="N33" s="7"/>
    </row>
    <row r="34" spans="1:14" s="1" customFormat="1" ht="19.5" customHeight="1">
      <c r="A34" s="7" t="s">
        <v>16</v>
      </c>
      <c r="B34" s="13">
        <f>(E34*170/160)</f>
        <v>3.1875</v>
      </c>
      <c r="C34" s="12">
        <f>(E34-D34)</f>
        <v>2.95</v>
      </c>
      <c r="D34" s="9">
        <v>0.05</v>
      </c>
      <c r="E34" s="16">
        <v>3</v>
      </c>
      <c r="F34" s="13">
        <f>E34*170/10</f>
        <v>51</v>
      </c>
      <c r="G34" s="13">
        <f>(J34*170/160)</f>
        <v>3.984375</v>
      </c>
      <c r="H34" s="12">
        <f>(J34-I34)</f>
        <v>3.7</v>
      </c>
      <c r="I34" s="9">
        <v>0.05</v>
      </c>
      <c r="J34" s="16">
        <v>3.75</v>
      </c>
      <c r="K34" s="13">
        <f>J34*170/10</f>
        <v>63.75</v>
      </c>
      <c r="L34" s="13">
        <f>(M34*170/160)</f>
        <v>2.8475</v>
      </c>
      <c r="M34" s="16">
        <v>2.68</v>
      </c>
      <c r="N34" s="13">
        <f>M34*170/10</f>
        <v>45.56</v>
      </c>
    </row>
    <row r="35" spans="1:14" s="1" customFormat="1" ht="19.5" customHeight="1">
      <c r="A35" s="7" t="s">
        <v>17</v>
      </c>
      <c r="B35" s="13">
        <f>(E35*170/160)</f>
        <v>2.125</v>
      </c>
      <c r="C35" s="12">
        <f>(E35-D35)</f>
        <v>2</v>
      </c>
      <c r="D35" s="10">
        <v>0</v>
      </c>
      <c r="E35" s="12">
        <v>2</v>
      </c>
      <c r="F35" s="13">
        <f>E35*170/10</f>
        <v>34</v>
      </c>
      <c r="G35" s="13">
        <f>(J35*170/160)</f>
        <v>1.0625</v>
      </c>
      <c r="H35" s="12">
        <f>(J35-I35)</f>
        <v>1</v>
      </c>
      <c r="I35" s="10">
        <v>0</v>
      </c>
      <c r="J35" s="12">
        <v>1</v>
      </c>
      <c r="K35" s="13">
        <f>J35*170/10</f>
        <v>17</v>
      </c>
      <c r="L35" s="13">
        <f>(M35*170/160)</f>
        <v>1.7</v>
      </c>
      <c r="M35" s="12">
        <v>1.6</v>
      </c>
      <c r="N35" s="13">
        <f>M35*170/10</f>
        <v>27.2</v>
      </c>
    </row>
    <row r="36" spans="1:14" s="1" customFormat="1" ht="19.5" customHeight="1">
      <c r="A36" s="7"/>
      <c r="B36" s="13"/>
      <c r="C36" s="12"/>
      <c r="D36" s="12"/>
      <c r="E36" s="12" t="s">
        <v>29</v>
      </c>
      <c r="F36" s="13"/>
      <c r="G36" s="13"/>
      <c r="H36" s="12"/>
      <c r="I36" s="12"/>
      <c r="J36" s="12" t="s">
        <v>29</v>
      </c>
      <c r="K36" s="13"/>
      <c r="L36" s="61"/>
      <c r="M36" s="12" t="s">
        <v>29</v>
      </c>
      <c r="N36" s="13"/>
    </row>
    <row r="37" spans="1:14" s="1" customFormat="1" ht="19.5" customHeight="1">
      <c r="A37" s="3" t="s">
        <v>18</v>
      </c>
      <c r="B37" s="58">
        <f>(E37*170/160)</f>
        <v>380.90625</v>
      </c>
      <c r="C37" s="14">
        <f>(E37-D37)</f>
        <v>332.4</v>
      </c>
      <c r="D37" s="4">
        <f>SUM(D21+D26+D32+D34)</f>
        <v>26.1</v>
      </c>
      <c r="E37" s="14">
        <f>SUM(E21+E26+E32+E34+E35)</f>
        <v>358.5</v>
      </c>
      <c r="F37" s="4">
        <f>SUM(F21+F26+F32+F34+F35)</f>
        <v>6094.5</v>
      </c>
      <c r="G37" s="58">
        <f>(J37*170/160)</f>
        <v>382.5</v>
      </c>
      <c r="H37" s="14">
        <f>(J37-I37)</f>
        <v>333.9</v>
      </c>
      <c r="I37" s="4">
        <f>SUM(I21+I26+I32+I34)</f>
        <v>26.1</v>
      </c>
      <c r="J37" s="14">
        <f>SUM(J21+J26+J32+J34+J35)</f>
        <v>360</v>
      </c>
      <c r="K37" s="4">
        <f>SUM(K21+K26+K32+K34+K35)</f>
        <v>6120</v>
      </c>
      <c r="L37" s="58">
        <f>(M37*170/160)</f>
        <v>317.57062500000006</v>
      </c>
      <c r="M37" s="14">
        <f>SUM(M21+M26+M32+M34+M35)</f>
        <v>298.89000000000004</v>
      </c>
      <c r="N37" s="4">
        <f>SUM(N21+N26+N32+N34+N35)</f>
        <v>5081.13</v>
      </c>
    </row>
    <row r="39" spans="1:8" ht="18.75" customHeight="1">
      <c r="A39" s="36"/>
      <c r="B39" s="36"/>
      <c r="C39" s="36"/>
      <c r="D39" s="36"/>
      <c r="E39" s="36"/>
      <c r="F39" s="36"/>
      <c r="G39" s="36"/>
      <c r="H39" s="36"/>
    </row>
    <row r="43" ht="15">
      <c r="M43" s="73"/>
    </row>
  </sheetData>
  <sheetProtection/>
  <mergeCells count="11">
    <mergeCell ref="E15:F15"/>
    <mergeCell ref="A9:N9"/>
    <mergeCell ref="A10:N10"/>
    <mergeCell ref="A11:N11"/>
    <mergeCell ref="J15:K15"/>
    <mergeCell ref="L12:N13"/>
    <mergeCell ref="L14:N14"/>
    <mergeCell ref="L15:N15"/>
    <mergeCell ref="A12:A16"/>
    <mergeCell ref="B14:F14"/>
    <mergeCell ref="G14:K14"/>
  </mergeCells>
  <printOptions/>
  <pageMargins left="0.94488188976378" right="0.236220472440945" top="0.236220472440945" bottom="0" header="0.31496062992126" footer="0"/>
  <pageSetup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dimension ref="A3:L26"/>
  <sheetViews>
    <sheetView zoomScaleSheetLayoutView="100" zoomScalePageLayoutView="0" workbookViewId="0" topLeftCell="A23">
      <selection activeCell="C31" sqref="C31:C32"/>
    </sheetView>
  </sheetViews>
  <sheetFormatPr defaultColWidth="9.140625" defaultRowHeight="15"/>
  <cols>
    <col min="1" max="1" width="27.8515625" style="0" customWidth="1"/>
    <col min="2" max="2" width="14.421875" style="0" customWidth="1"/>
    <col min="3" max="3" width="14.57421875" style="0" customWidth="1"/>
    <col min="4" max="4" width="14.140625" style="0" customWidth="1"/>
    <col min="5" max="5" width="14.57421875" style="0" customWidth="1"/>
  </cols>
  <sheetData>
    <row r="3" spans="1:5" ht="15">
      <c r="A3" s="5"/>
      <c r="B3" s="5"/>
      <c r="C3" s="5"/>
      <c r="D3" s="5"/>
      <c r="E3" s="5"/>
    </row>
    <row r="4" spans="1:5" ht="15">
      <c r="A4" s="5"/>
      <c r="B4" s="5"/>
      <c r="C4" s="5"/>
      <c r="D4" s="5"/>
      <c r="E4" s="5"/>
    </row>
    <row r="5" spans="1:5" ht="15">
      <c r="A5" s="5"/>
      <c r="B5" s="5"/>
      <c r="C5" s="5"/>
      <c r="D5" s="5"/>
      <c r="E5" s="5"/>
    </row>
    <row r="6" spans="1:5" ht="15">
      <c r="A6" s="5"/>
      <c r="B6" s="5"/>
      <c r="C6" s="5"/>
      <c r="D6" s="5"/>
      <c r="E6" s="5"/>
    </row>
    <row r="7" spans="1:5" ht="20.25">
      <c r="A7" s="95" t="s">
        <v>0</v>
      </c>
      <c r="B7" s="95"/>
      <c r="C7" s="95"/>
      <c r="D7" s="95"/>
      <c r="E7" s="95"/>
    </row>
    <row r="8" spans="1:5" ht="15" customHeight="1">
      <c r="A8" s="96" t="s">
        <v>77</v>
      </c>
      <c r="B8" s="96"/>
      <c r="C8" s="96"/>
      <c r="D8" s="96"/>
      <c r="E8" s="96"/>
    </row>
    <row r="9" spans="1:5" ht="15">
      <c r="A9" s="96" t="s">
        <v>89</v>
      </c>
      <c r="B9" s="96"/>
      <c r="C9" s="96"/>
      <c r="D9" s="96"/>
      <c r="E9" s="96"/>
    </row>
    <row r="10" spans="1:5" ht="15">
      <c r="A10" s="97"/>
      <c r="B10" s="97"/>
      <c r="C10" s="97"/>
      <c r="D10" s="97"/>
      <c r="E10" s="97"/>
    </row>
    <row r="11" spans="1:5" ht="15">
      <c r="A11" s="98" t="s">
        <v>19</v>
      </c>
      <c r="B11" s="100" t="s">
        <v>76</v>
      </c>
      <c r="C11" s="100"/>
      <c r="D11" s="100" t="s">
        <v>72</v>
      </c>
      <c r="E11" s="100"/>
    </row>
    <row r="12" spans="1:5" ht="15">
      <c r="A12" s="99"/>
      <c r="B12" s="17" t="s">
        <v>2</v>
      </c>
      <c r="C12" s="18" t="s">
        <v>3</v>
      </c>
      <c r="D12" s="17" t="s">
        <v>2</v>
      </c>
      <c r="E12" s="18" t="s">
        <v>3</v>
      </c>
    </row>
    <row r="13" spans="1:5" ht="28.5" customHeight="1">
      <c r="A13" s="37" t="s">
        <v>20</v>
      </c>
      <c r="B13" s="38"/>
      <c r="C13" s="39"/>
      <c r="D13" s="38"/>
      <c r="E13" s="39"/>
    </row>
    <row r="14" spans="1:12" ht="37.5" customHeight="1">
      <c r="A14" s="40" t="s">
        <v>21</v>
      </c>
      <c r="B14" s="74" t="s">
        <v>84</v>
      </c>
      <c r="C14" s="42">
        <v>2125</v>
      </c>
      <c r="D14" s="41">
        <v>32</v>
      </c>
      <c r="E14" s="42">
        <v>544</v>
      </c>
      <c r="L14" t="s">
        <v>29</v>
      </c>
    </row>
    <row r="15" spans="1:5" ht="18.75" customHeight="1">
      <c r="A15" s="40" t="s">
        <v>1</v>
      </c>
      <c r="B15" s="41">
        <v>358.5</v>
      </c>
      <c r="C15" s="42">
        <f>+B15*17</f>
        <v>6094.5</v>
      </c>
      <c r="D15" s="41">
        <v>360</v>
      </c>
      <c r="E15" s="42">
        <f>+D15*17</f>
        <v>6120</v>
      </c>
    </row>
    <row r="16" spans="1:5" ht="34.5" customHeight="1">
      <c r="A16" s="40" t="s">
        <v>22</v>
      </c>
      <c r="B16" s="41">
        <v>12</v>
      </c>
      <c r="C16" s="42">
        <f>+B16*17</f>
        <v>204</v>
      </c>
      <c r="D16" s="41">
        <v>15.5</v>
      </c>
      <c r="E16" s="42">
        <f>+D16*17</f>
        <v>263.5</v>
      </c>
    </row>
    <row r="17" spans="1:5" ht="26.25" customHeight="1">
      <c r="A17" s="43" t="s">
        <v>23</v>
      </c>
      <c r="B17" s="44">
        <v>495.5</v>
      </c>
      <c r="C17" s="44">
        <f>SUM(C14:C16)</f>
        <v>8423.5</v>
      </c>
      <c r="D17" s="44">
        <f>SUM(D14:D16)</f>
        <v>407.5</v>
      </c>
      <c r="E17" s="44">
        <f>SUM(E14:E16)</f>
        <v>6927.5</v>
      </c>
    </row>
    <row r="18" spans="1:5" ht="27" customHeight="1">
      <c r="A18" s="45" t="s">
        <v>24</v>
      </c>
      <c r="B18" s="46"/>
      <c r="C18" s="47"/>
      <c r="D18" s="46"/>
      <c r="E18" s="47"/>
    </row>
    <row r="19" spans="1:5" ht="35.25" customHeight="1">
      <c r="A19" s="48" t="s">
        <v>25</v>
      </c>
      <c r="B19" s="49">
        <v>288</v>
      </c>
      <c r="C19" s="42">
        <f>+B19*17</f>
        <v>4896</v>
      </c>
      <c r="D19" s="49">
        <v>218</v>
      </c>
      <c r="E19" s="42">
        <f>+D19*17</f>
        <v>3706</v>
      </c>
    </row>
    <row r="20" spans="1:5" ht="27.75" customHeight="1">
      <c r="A20" s="40" t="s">
        <v>26</v>
      </c>
      <c r="B20" s="41">
        <v>24</v>
      </c>
      <c r="C20" s="42">
        <f>+B20*17</f>
        <v>408</v>
      </c>
      <c r="D20" s="41">
        <v>18</v>
      </c>
      <c r="E20" s="42">
        <f>+D20*17</f>
        <v>306</v>
      </c>
    </row>
    <row r="21" spans="1:5" ht="32.25" customHeight="1">
      <c r="A21" s="40" t="s">
        <v>27</v>
      </c>
      <c r="B21" s="41">
        <v>18</v>
      </c>
      <c r="C21" s="42">
        <f>+B21*17</f>
        <v>306</v>
      </c>
      <c r="D21" s="41">
        <v>14</v>
      </c>
      <c r="E21" s="42">
        <f>+D21*17</f>
        <v>238</v>
      </c>
    </row>
    <row r="22" spans="1:5" ht="26.25" customHeight="1">
      <c r="A22" s="43" t="s">
        <v>39</v>
      </c>
      <c r="B22" s="44">
        <f>SUM(B19:B21)</f>
        <v>330</v>
      </c>
      <c r="C22" s="44">
        <f>SUM(C19:C21)</f>
        <v>5610</v>
      </c>
      <c r="D22" s="44">
        <f>SUM(D19:D21)</f>
        <v>250</v>
      </c>
      <c r="E22" s="44">
        <f>SUM(E19:E21)</f>
        <v>4250</v>
      </c>
    </row>
    <row r="23" spans="1:5" ht="26.25" customHeight="1">
      <c r="A23" s="50" t="s">
        <v>40</v>
      </c>
      <c r="B23" s="44">
        <f>(B17-B22)</f>
        <v>165.5</v>
      </c>
      <c r="C23" s="44">
        <f>(C17-C22)</f>
        <v>2813.5</v>
      </c>
      <c r="D23" s="44">
        <f>(D17-D22)</f>
        <v>157.5</v>
      </c>
      <c r="E23" s="44">
        <f>(E17-E22)</f>
        <v>2677.5</v>
      </c>
    </row>
    <row r="24" spans="1:5" ht="28.5" customHeight="1">
      <c r="A24" s="51" t="s">
        <v>41</v>
      </c>
      <c r="B24" s="52">
        <v>60</v>
      </c>
      <c r="C24" s="52">
        <f>+B24*17</f>
        <v>1020</v>
      </c>
      <c r="D24" s="52">
        <v>50</v>
      </c>
      <c r="E24" s="52">
        <f>+D24*17</f>
        <v>850</v>
      </c>
    </row>
    <row r="25" spans="1:5" ht="23.25" customHeight="1">
      <c r="A25" s="53" t="s">
        <v>35</v>
      </c>
      <c r="B25" s="54">
        <f>(B23-B24)</f>
        <v>105.5</v>
      </c>
      <c r="C25" s="55">
        <f>+B25*17</f>
        <v>1793.5</v>
      </c>
      <c r="D25" s="54">
        <f>(D23-D24)</f>
        <v>107.5</v>
      </c>
      <c r="E25" s="55">
        <f>+D25*17</f>
        <v>1827.5</v>
      </c>
    </row>
    <row r="26" spans="1:5" ht="66.75" customHeight="1">
      <c r="A26" s="81" t="s">
        <v>73</v>
      </c>
      <c r="B26" s="94" t="s">
        <v>85</v>
      </c>
      <c r="C26" s="94"/>
      <c r="D26" s="94"/>
      <c r="E26" s="94"/>
    </row>
  </sheetData>
  <sheetProtection/>
  <mergeCells count="8">
    <mergeCell ref="B26:E26"/>
    <mergeCell ref="A7:E7"/>
    <mergeCell ref="A8:E8"/>
    <mergeCell ref="A9:E9"/>
    <mergeCell ref="A10:E10"/>
    <mergeCell ref="A11:A12"/>
    <mergeCell ref="B11:C11"/>
    <mergeCell ref="D11:E11"/>
  </mergeCells>
  <printOptions/>
  <pageMargins left="2.454724409" right="2.431102362" top="0.088582677" bottom="0.00984252" header="0.31496062992126" footer="0.31496062992126"/>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9:C38"/>
  <sheetViews>
    <sheetView tabSelected="1" zoomScalePageLayoutView="0" workbookViewId="0" topLeftCell="A1">
      <selection activeCell="D2" sqref="D2"/>
    </sheetView>
  </sheetViews>
  <sheetFormatPr defaultColWidth="9.140625" defaultRowHeight="15"/>
  <cols>
    <col min="1" max="1" width="40.57421875" style="0" customWidth="1"/>
    <col min="2" max="2" width="22.421875" style="0" customWidth="1"/>
    <col min="3" max="3" width="21.00390625" style="0" customWidth="1"/>
  </cols>
  <sheetData>
    <row r="9" spans="1:3" ht="20.25">
      <c r="A9" s="101" t="s">
        <v>0</v>
      </c>
      <c r="B9" s="101"/>
      <c r="C9" s="101"/>
    </row>
    <row r="10" spans="1:3" ht="18.75">
      <c r="A10" s="102" t="s">
        <v>90</v>
      </c>
      <c r="B10" s="102"/>
      <c r="C10" s="102"/>
    </row>
    <row r="11" spans="1:3" ht="18.75">
      <c r="A11" s="102" t="s">
        <v>80</v>
      </c>
      <c r="B11" s="102"/>
      <c r="C11" s="102"/>
    </row>
    <row r="12" spans="1:3" ht="15">
      <c r="A12" s="19"/>
      <c r="B12" s="19"/>
      <c r="C12" s="19"/>
    </row>
    <row r="13" spans="1:3" ht="15">
      <c r="A13" s="20" t="s">
        <v>19</v>
      </c>
      <c r="B13" s="20" t="s">
        <v>43</v>
      </c>
      <c r="C13" s="26" t="s">
        <v>44</v>
      </c>
    </row>
    <row r="14" spans="1:3" ht="15">
      <c r="A14" s="21"/>
      <c r="B14" s="21"/>
      <c r="C14" s="21"/>
    </row>
    <row r="15" spans="1:3" ht="24.75" customHeight="1">
      <c r="A15" s="67" t="s">
        <v>81</v>
      </c>
      <c r="B15" s="68">
        <v>125</v>
      </c>
      <c r="C15" s="68">
        <f>B15*170/10</f>
        <v>2125</v>
      </c>
    </row>
    <row r="16" spans="1:3" ht="24.75" customHeight="1">
      <c r="A16" s="67" t="s">
        <v>91</v>
      </c>
      <c r="B16" s="68">
        <v>298.89</v>
      </c>
      <c r="C16" s="68">
        <f>B16*170/10</f>
        <v>5081.129999999999</v>
      </c>
    </row>
    <row r="17" spans="1:3" ht="24.75" customHeight="1">
      <c r="A17" s="67" t="s">
        <v>92</v>
      </c>
      <c r="B17" s="68">
        <v>7</v>
      </c>
      <c r="C17" s="68">
        <f>B17*170/10</f>
        <v>119</v>
      </c>
    </row>
    <row r="18" spans="1:3" ht="24.75" customHeight="1">
      <c r="A18" s="69" t="s">
        <v>47</v>
      </c>
      <c r="B18" s="70">
        <f>SUM(B15:B17)</f>
        <v>430.89</v>
      </c>
      <c r="C18" s="70">
        <f>B18*170/10</f>
        <v>7325.13</v>
      </c>
    </row>
    <row r="19" spans="1:3" ht="24.75" customHeight="1">
      <c r="A19" s="67"/>
      <c r="B19" s="68"/>
      <c r="C19" s="68"/>
    </row>
    <row r="20" spans="1:3" ht="24.75" customHeight="1">
      <c r="A20" s="67" t="s">
        <v>78</v>
      </c>
      <c r="B20" s="71">
        <v>137.5</v>
      </c>
      <c r="C20" s="68">
        <f>B20*170/10</f>
        <v>2337.5</v>
      </c>
    </row>
    <row r="21" spans="1:3" ht="24.75" customHeight="1">
      <c r="A21" s="67" t="s">
        <v>93</v>
      </c>
      <c r="B21" s="68">
        <v>36</v>
      </c>
      <c r="C21" s="68">
        <f>B21*170/10</f>
        <v>612</v>
      </c>
    </row>
    <row r="22" spans="1:3" ht="24.75" customHeight="1">
      <c r="A22" s="67" t="s">
        <v>46</v>
      </c>
      <c r="B22" s="68">
        <v>92.5</v>
      </c>
      <c r="C22" s="68">
        <f>B22*170/10</f>
        <v>1572.5</v>
      </c>
    </row>
    <row r="23" spans="1:3" ht="40.5" customHeight="1">
      <c r="A23" s="72" t="s">
        <v>79</v>
      </c>
      <c r="B23" s="68">
        <v>164.89</v>
      </c>
      <c r="C23" s="68">
        <f>B23*170/10</f>
        <v>2803.13</v>
      </c>
    </row>
    <row r="24" spans="1:3" ht="15.75">
      <c r="A24" s="69" t="s">
        <v>30</v>
      </c>
      <c r="B24" s="70">
        <f>SUM(B20:B23)</f>
        <v>430.89</v>
      </c>
      <c r="C24" s="70">
        <f>B24*170/10</f>
        <v>7325.13</v>
      </c>
    </row>
    <row r="26" spans="1:3" ht="31.5" customHeight="1">
      <c r="A26" s="104" t="s">
        <v>94</v>
      </c>
      <c r="B26" s="104"/>
      <c r="C26" s="75"/>
    </row>
    <row r="28" spans="1:3" ht="19.5" customHeight="1">
      <c r="A28" s="76" t="s">
        <v>98</v>
      </c>
      <c r="B28" s="77">
        <v>53</v>
      </c>
      <c r="C28" s="1"/>
    </row>
    <row r="29" spans="1:2" ht="19.5" customHeight="1">
      <c r="A29" s="76" t="s">
        <v>99</v>
      </c>
      <c r="B29" s="77">
        <v>7.5</v>
      </c>
    </row>
    <row r="30" spans="1:2" ht="19.5" customHeight="1">
      <c r="A30" s="76" t="s">
        <v>82</v>
      </c>
      <c r="B30" s="77">
        <v>2.39</v>
      </c>
    </row>
    <row r="31" spans="1:2" ht="19.5" customHeight="1">
      <c r="A31" s="76" t="s">
        <v>86</v>
      </c>
      <c r="B31" s="77">
        <v>34.5</v>
      </c>
    </row>
    <row r="32" spans="1:2" ht="19.5" customHeight="1">
      <c r="A32" s="76" t="s">
        <v>95</v>
      </c>
      <c r="B32" s="77">
        <v>12.5</v>
      </c>
    </row>
    <row r="33" spans="1:2" ht="19.5" customHeight="1">
      <c r="A33" s="76" t="s">
        <v>83</v>
      </c>
      <c r="B33" s="77">
        <v>15</v>
      </c>
    </row>
    <row r="34" spans="1:2" ht="19.5" customHeight="1">
      <c r="A34" s="78" t="s">
        <v>96</v>
      </c>
      <c r="B34" s="77">
        <v>34</v>
      </c>
    </row>
    <row r="35" spans="1:2" ht="33" customHeight="1">
      <c r="A35" s="78" t="s">
        <v>97</v>
      </c>
      <c r="B35" s="77">
        <v>6</v>
      </c>
    </row>
    <row r="36" spans="1:2" ht="19.5" customHeight="1">
      <c r="A36" s="79" t="s">
        <v>54</v>
      </c>
      <c r="B36" s="80">
        <f>SUM(B28:B35)</f>
        <v>164.89</v>
      </c>
    </row>
    <row r="38" spans="1:3" ht="17.25" customHeight="1">
      <c r="A38" s="103"/>
      <c r="B38" s="103"/>
      <c r="C38" s="103"/>
    </row>
  </sheetData>
  <sheetProtection/>
  <mergeCells count="5">
    <mergeCell ref="A9:C9"/>
    <mergeCell ref="A10:C10"/>
    <mergeCell ref="A11:C11"/>
    <mergeCell ref="A38:C38"/>
    <mergeCell ref="A26:B2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9:C25"/>
  <sheetViews>
    <sheetView zoomScalePageLayoutView="0" workbookViewId="0" topLeftCell="A4">
      <selection activeCell="C15" sqref="C15"/>
    </sheetView>
  </sheetViews>
  <sheetFormatPr defaultColWidth="9.140625" defaultRowHeight="15"/>
  <cols>
    <col min="1" max="1" width="43.421875" style="0" customWidth="1"/>
    <col min="2" max="2" width="21.421875" style="0" customWidth="1"/>
    <col min="3" max="3" width="20.421875" style="0" customWidth="1"/>
  </cols>
  <sheetData>
    <row r="9" spans="1:3" ht="20.25">
      <c r="A9" s="101" t="s">
        <v>0</v>
      </c>
      <c r="B9" s="101"/>
      <c r="C9" s="101"/>
    </row>
    <row r="10" spans="1:3" ht="21" customHeight="1">
      <c r="A10" s="102" t="s">
        <v>65</v>
      </c>
      <c r="B10" s="102"/>
      <c r="C10" s="102"/>
    </row>
    <row r="11" spans="1:3" ht="16.5" customHeight="1">
      <c r="A11" s="102" t="s">
        <v>42</v>
      </c>
      <c r="B11" s="102"/>
      <c r="C11" s="102"/>
    </row>
    <row r="12" spans="1:3" ht="15">
      <c r="A12" s="19"/>
      <c r="B12" s="19"/>
      <c r="C12" s="19"/>
    </row>
    <row r="13" spans="1:3" ht="24.75" customHeight="1">
      <c r="A13" s="20" t="s">
        <v>19</v>
      </c>
      <c r="B13" s="20" t="s">
        <v>43</v>
      </c>
      <c r="C13" s="26" t="s">
        <v>44</v>
      </c>
    </row>
    <row r="14" spans="1:3" ht="24.75" customHeight="1">
      <c r="A14" s="21"/>
      <c r="B14" s="21"/>
      <c r="C14" s="21"/>
    </row>
    <row r="15" spans="1:3" ht="24.75" customHeight="1">
      <c r="A15" s="22" t="s">
        <v>45</v>
      </c>
      <c r="B15" s="23">
        <v>36</v>
      </c>
      <c r="C15" s="23">
        <f>B15*170/10</f>
        <v>612</v>
      </c>
    </row>
    <row r="16" spans="1:3" ht="24.75" customHeight="1">
      <c r="A16" s="22" t="s">
        <v>66</v>
      </c>
      <c r="B16" s="23">
        <v>365</v>
      </c>
      <c r="C16" s="23">
        <f>B16*170/10</f>
        <v>6205</v>
      </c>
    </row>
    <row r="17" spans="1:3" ht="24.75" customHeight="1">
      <c r="A17" s="22" t="s">
        <v>67</v>
      </c>
      <c r="B17" s="23">
        <v>15</v>
      </c>
      <c r="C17" s="23">
        <f>B17*170/10</f>
        <v>255</v>
      </c>
    </row>
    <row r="18" spans="1:3" ht="24.75" customHeight="1">
      <c r="A18" s="20" t="s">
        <v>47</v>
      </c>
      <c r="B18" s="27">
        <f>SUM(B15:B17)</f>
        <v>416</v>
      </c>
      <c r="C18" s="27">
        <f>B18*170/10</f>
        <v>7072</v>
      </c>
    </row>
    <row r="19" spans="1:3" ht="24.75" customHeight="1">
      <c r="A19" s="22"/>
      <c r="B19" s="23"/>
      <c r="C19" s="23"/>
    </row>
    <row r="20" spans="1:3" ht="24.75" customHeight="1">
      <c r="A20" s="22" t="s">
        <v>68</v>
      </c>
      <c r="B20" s="23">
        <v>324</v>
      </c>
      <c r="C20" s="23">
        <f>B20*170/10</f>
        <v>5508</v>
      </c>
    </row>
    <row r="21" spans="1:3" ht="24.75" customHeight="1">
      <c r="A21" s="22" t="s">
        <v>69</v>
      </c>
      <c r="B21" s="23">
        <v>69</v>
      </c>
      <c r="C21" s="23">
        <f>B21*170/10</f>
        <v>1173</v>
      </c>
    </row>
    <row r="22" spans="1:3" ht="24.75" customHeight="1">
      <c r="A22" s="22" t="s">
        <v>46</v>
      </c>
      <c r="B22" s="23">
        <v>18</v>
      </c>
      <c r="C22" s="23">
        <f>B22*170/10</f>
        <v>306</v>
      </c>
    </row>
    <row r="23" spans="1:3" ht="24.75" customHeight="1">
      <c r="A23" s="22" t="s">
        <v>64</v>
      </c>
      <c r="B23" s="23">
        <v>5</v>
      </c>
      <c r="C23" s="23">
        <f>B23*170/10</f>
        <v>85</v>
      </c>
    </row>
    <row r="24" spans="1:3" ht="24.75" customHeight="1">
      <c r="A24" s="20" t="s">
        <v>30</v>
      </c>
      <c r="B24" s="27">
        <f>SUM(B20:B23)</f>
        <v>416</v>
      </c>
      <c r="C24" s="27">
        <f>B24*170/10</f>
        <v>7072</v>
      </c>
    </row>
    <row r="25" spans="1:3" ht="24.75" customHeight="1">
      <c r="A25" s="28"/>
      <c r="B25" s="28"/>
      <c r="C25" s="28"/>
    </row>
  </sheetData>
  <sheetProtection/>
  <mergeCells count="3">
    <mergeCell ref="A11:C11"/>
    <mergeCell ref="A9:C9"/>
    <mergeCell ref="A10:C1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E15"/>
  <sheetViews>
    <sheetView zoomScaleSheetLayoutView="100" zoomScalePageLayoutView="0" workbookViewId="0" topLeftCell="A10">
      <selection activeCell="C15" sqref="C15"/>
    </sheetView>
  </sheetViews>
  <sheetFormatPr defaultColWidth="9.140625" defaultRowHeight="15"/>
  <cols>
    <col min="1" max="1" width="22.8515625" style="0" customWidth="1"/>
    <col min="2" max="2" width="17.00390625" style="0" customWidth="1"/>
    <col min="3" max="3" width="15.8515625" style="0" customWidth="1"/>
    <col min="4" max="4" width="12.8515625" style="0" customWidth="1"/>
    <col min="5" max="5" width="14.28125" style="0" customWidth="1"/>
  </cols>
  <sheetData>
    <row r="2" spans="1:5" ht="20.25">
      <c r="A2" s="106" t="s">
        <v>48</v>
      </c>
      <c r="B2" s="106"/>
      <c r="C2" s="106"/>
      <c r="D2" s="106"/>
      <c r="E2" s="106"/>
    </row>
    <row r="3" spans="1:5" ht="20.25">
      <c r="A3" s="106" t="s">
        <v>70</v>
      </c>
      <c r="B3" s="106"/>
      <c r="C3" s="106"/>
      <c r="D3" s="106"/>
      <c r="E3" s="106"/>
    </row>
    <row r="4" spans="1:5" ht="20.25">
      <c r="A4" s="24"/>
      <c r="B4" s="24"/>
      <c r="C4" s="105" t="s">
        <v>49</v>
      </c>
      <c r="D4" s="105"/>
      <c r="E4" s="105"/>
    </row>
    <row r="5" spans="1:5" ht="20.25">
      <c r="A5" s="24"/>
      <c r="B5" s="24"/>
      <c r="C5" s="25"/>
      <c r="D5" s="25"/>
      <c r="E5" s="25"/>
    </row>
    <row r="6" spans="1:5" ht="31.5" customHeight="1">
      <c r="A6" s="35" t="s">
        <v>50</v>
      </c>
      <c r="B6" s="35" t="s">
        <v>51</v>
      </c>
      <c r="C6" s="35" t="s">
        <v>52</v>
      </c>
      <c r="D6" s="35" t="s">
        <v>53</v>
      </c>
      <c r="E6" s="35" t="s">
        <v>54</v>
      </c>
    </row>
    <row r="7" spans="1:5" ht="30" customHeight="1">
      <c r="A7" s="29" t="s">
        <v>56</v>
      </c>
      <c r="B7" s="30" t="s">
        <v>63</v>
      </c>
      <c r="C7" s="31">
        <v>0.3</v>
      </c>
      <c r="D7" s="30" t="s">
        <v>63</v>
      </c>
      <c r="E7" s="31">
        <f aca="true" t="shared" si="0" ref="E7:E14">SUM(B7:D7)</f>
        <v>0.3</v>
      </c>
    </row>
    <row r="8" spans="1:5" ht="30" customHeight="1">
      <c r="A8" s="29" t="s">
        <v>55</v>
      </c>
      <c r="B8" s="31">
        <v>0.1</v>
      </c>
      <c r="C8" s="31">
        <v>0.3</v>
      </c>
      <c r="D8" s="30">
        <v>0.1</v>
      </c>
      <c r="E8" s="31">
        <f t="shared" si="0"/>
        <v>0.5</v>
      </c>
    </row>
    <row r="9" spans="1:5" ht="30" customHeight="1">
      <c r="A9" s="29" t="s">
        <v>57</v>
      </c>
      <c r="B9" s="31">
        <v>0.2</v>
      </c>
      <c r="C9" s="31">
        <v>1</v>
      </c>
      <c r="D9" s="30">
        <v>0.05</v>
      </c>
      <c r="E9" s="31">
        <f t="shared" si="0"/>
        <v>1.25</v>
      </c>
    </row>
    <row r="10" spans="1:5" ht="30" customHeight="1">
      <c r="A10" s="29" t="s">
        <v>60</v>
      </c>
      <c r="B10" s="30" t="s">
        <v>63</v>
      </c>
      <c r="C10" s="31">
        <v>0.2</v>
      </c>
      <c r="D10" s="30">
        <v>0.1</v>
      </c>
      <c r="E10" s="31">
        <f t="shared" si="0"/>
        <v>0.30000000000000004</v>
      </c>
    </row>
    <row r="11" spans="1:5" ht="30" customHeight="1">
      <c r="A11" s="29" t="s">
        <v>58</v>
      </c>
      <c r="B11" s="31">
        <v>0.1</v>
      </c>
      <c r="C11" s="31">
        <v>1.35</v>
      </c>
      <c r="D11" s="32">
        <v>0.55</v>
      </c>
      <c r="E11" s="31">
        <f t="shared" si="0"/>
        <v>2</v>
      </c>
    </row>
    <row r="12" spans="1:5" ht="30" customHeight="1">
      <c r="A12" s="29" t="s">
        <v>61</v>
      </c>
      <c r="B12" s="31">
        <v>0.1</v>
      </c>
      <c r="C12" s="31">
        <v>0.1</v>
      </c>
      <c r="D12" s="30" t="s">
        <v>63</v>
      </c>
      <c r="E12" s="31">
        <f t="shared" si="0"/>
        <v>0.2</v>
      </c>
    </row>
    <row r="13" spans="1:5" ht="30" customHeight="1">
      <c r="A13" s="29" t="s">
        <v>62</v>
      </c>
      <c r="B13" s="31">
        <v>0.05</v>
      </c>
      <c r="C13" s="31">
        <v>0.05</v>
      </c>
      <c r="D13" s="31">
        <v>0.05</v>
      </c>
      <c r="E13" s="31">
        <f t="shared" si="0"/>
        <v>0.15000000000000002</v>
      </c>
    </row>
    <row r="14" spans="1:5" ht="30" customHeight="1">
      <c r="A14" s="29" t="s">
        <v>59</v>
      </c>
      <c r="B14" s="31">
        <v>0.1</v>
      </c>
      <c r="C14" s="31">
        <v>0.1</v>
      </c>
      <c r="D14" s="31">
        <v>0.1</v>
      </c>
      <c r="E14" s="31">
        <f t="shared" si="0"/>
        <v>0.30000000000000004</v>
      </c>
    </row>
    <row r="15" spans="1:5" ht="30" customHeight="1">
      <c r="A15" s="33" t="s">
        <v>54</v>
      </c>
      <c r="B15" s="34">
        <f>SUM(B7:B14)</f>
        <v>0.65</v>
      </c>
      <c r="C15" s="34">
        <f>SUM(C7:C14)</f>
        <v>3.4000000000000004</v>
      </c>
      <c r="D15" s="34">
        <f>SUM(D7:D14)</f>
        <v>0.9500000000000001</v>
      </c>
      <c r="E15" s="34">
        <f>SUM(E7:E14)</f>
        <v>5</v>
      </c>
    </row>
  </sheetData>
  <sheetProtection/>
  <mergeCells count="3">
    <mergeCell ref="C4:E4"/>
    <mergeCell ref="A2:E2"/>
    <mergeCell ref="A3:E3"/>
  </mergeCells>
  <printOptions/>
  <pageMargins left="0.45" right="0.45" top="0.75" bottom="0.75" header="0.3" footer="0.3"/>
  <pageSetup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MOHAN</dc:creator>
  <cp:keywords/>
  <dc:description/>
  <cp:lastModifiedBy>ADMIN</cp:lastModifiedBy>
  <cp:lastPrinted>2021-03-12T07:58:46Z</cp:lastPrinted>
  <dcterms:created xsi:type="dcterms:W3CDTF">2013-11-08T08:49:04Z</dcterms:created>
  <dcterms:modified xsi:type="dcterms:W3CDTF">2021-03-12T08:29:23Z</dcterms:modified>
  <cp:category/>
  <cp:version/>
  <cp:contentType/>
  <cp:contentStatus/>
</cp:coreProperties>
</file>